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00" activeTab="4"/>
  </bookViews>
  <sheets>
    <sheet name="İcmal" sheetId="9" r:id="rId1"/>
    <sheet name="santral" sheetId="8" r:id="rId2"/>
    <sheet name="kuştepe" sheetId="5" r:id="rId3"/>
    <sheet name="dolapdere" sheetId="2" r:id="rId4"/>
    <sheet name="kozyatağı" sheetId="10" r:id="rId5"/>
  </sheets>
  <calcPr calcId="152511"/>
</workbook>
</file>

<file path=xl/calcChain.xml><?xml version="1.0" encoding="utf-8"?>
<calcChain xmlns="http://schemas.openxmlformats.org/spreadsheetml/2006/main">
  <c r="R20" i="10" l="1"/>
  <c r="Q20" i="10"/>
  <c r="P20" i="10"/>
  <c r="L20" i="10"/>
  <c r="K20" i="10"/>
  <c r="J20" i="10"/>
  <c r="F19" i="10"/>
  <c r="E19" i="10"/>
  <c r="D19" i="10"/>
  <c r="R18" i="10"/>
  <c r="Q18" i="10"/>
  <c r="P18" i="10"/>
  <c r="L18" i="10"/>
  <c r="K18" i="10"/>
  <c r="J18" i="10"/>
  <c r="F17" i="10"/>
  <c r="E17" i="10"/>
  <c r="D17" i="10"/>
  <c r="M22" i="2"/>
  <c r="L22" i="2"/>
  <c r="K22" i="2"/>
  <c r="J20" i="2" l="1"/>
  <c r="M23" i="5"/>
  <c r="L23" i="5"/>
  <c r="K23" i="5"/>
  <c r="M22" i="5"/>
  <c r="L22" i="5"/>
  <c r="K22" i="5"/>
  <c r="J20" i="5"/>
  <c r="M25" i="8"/>
  <c r="L25" i="8"/>
  <c r="K25" i="8"/>
  <c r="M23" i="8"/>
  <c r="L23" i="8"/>
  <c r="K23" i="8"/>
  <c r="J21" i="8"/>
  <c r="M10" i="9" l="1"/>
  <c r="M8" i="9"/>
  <c r="M6" i="9"/>
  <c r="J15" i="8"/>
  <c r="J15" i="5"/>
  <c r="J15" i="2"/>
  <c r="O15" i="10"/>
  <c r="M12" i="9" s="1"/>
  <c r="I15" i="10"/>
  <c r="C15" i="10"/>
  <c r="E8" i="9" l="1"/>
  <c r="E6" i="9"/>
  <c r="E10" i="9"/>
  <c r="E12" i="9"/>
  <c r="M14" i="9" l="1"/>
  <c r="E14" i="9"/>
</calcChain>
</file>

<file path=xl/sharedStrings.xml><?xml version="1.0" encoding="utf-8"?>
<sst xmlns="http://schemas.openxmlformats.org/spreadsheetml/2006/main" count="67" uniqueCount="29">
  <si>
    <t>AKTİF TÜKETİM   (T) 1.8.0.</t>
  </si>
  <si>
    <t>T1       (06/17) 1.8.1.</t>
  </si>
  <si>
    <t>T2       (17/22) 1.8.2.</t>
  </si>
  <si>
    <t>T3       (22/06) 1.8.3.</t>
  </si>
  <si>
    <t>AKTİF TÜKETİM   (T) 1.8.0.</t>
  </si>
  <si>
    <t xml:space="preserve">   T1       (06/17) 1.8.1.</t>
  </si>
  <si>
    <t>s.çarpanı</t>
  </si>
  <si>
    <t xml:space="preserve">     T1       (06/17) 1.8.1.</t>
  </si>
  <si>
    <t xml:space="preserve">      T2       (17/22) 1.8.2.</t>
  </si>
  <si>
    <t xml:space="preserve">     T3       (22/06) 1.8.3.</t>
  </si>
  <si>
    <t xml:space="preserve">        T2       (17/22) 1.8.2.</t>
  </si>
  <si>
    <t xml:space="preserve">      T3        (22/06) 1.8.3.</t>
  </si>
  <si>
    <t>Santral</t>
  </si>
  <si>
    <t>Kuştepe</t>
  </si>
  <si>
    <t>Dolapdere</t>
  </si>
  <si>
    <t>Toplam</t>
  </si>
  <si>
    <t>KW</t>
  </si>
  <si>
    <t>Trafo ölçü hücresi patladı.</t>
  </si>
  <si>
    <t>Sayaç değişti</t>
  </si>
  <si>
    <t>Kozyatağı</t>
  </si>
  <si>
    <t>2015 SANTRAL</t>
  </si>
  <si>
    <t>2015 KUŞTEPE</t>
  </si>
  <si>
    <t>2015 DDERE</t>
  </si>
  <si>
    <t>2016 KUŞTEPE</t>
  </si>
  <si>
    <t>2016 DDERE</t>
  </si>
  <si>
    <t>2016 KOZYATAĞI Ortak kullanım</t>
  </si>
  <si>
    <t>2016 KOZYATAĞI Giriş</t>
  </si>
  <si>
    <t>2016 KOZYATAĞI  -1. kat</t>
  </si>
  <si>
    <t>Trafo arızası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</si>
</sst>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0.000;[Red]0.000"/>
    <numFmt numFmtId="166" formatCode="#,##0.000"/>
    <numFmt numFmtId="167" formatCode="#,##0\ _T_L"/>
    <numFmt numFmtId="168" formatCode="#,##0.000;[Red]#,##0.000"/>
    <numFmt numFmtId="169" formatCode="0.000"/>
    <numFmt numFmtId="170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Arial Tur"/>
      <charset val="162"/>
    </font>
    <font>
      <sz val="8"/>
      <name val="Arial Tur"/>
      <charset val="162"/>
    </font>
    <font>
      <sz val="11"/>
      <name val="Arial"/>
      <family val="2"/>
      <charset val="162"/>
    </font>
    <font>
      <sz val="11"/>
      <color theme="1"/>
      <name val="Arial TUR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14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Fill="1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8" fontId="7" fillId="4" borderId="1" xfId="2" applyNumberFormat="1" applyFont="1" applyFill="1" applyBorder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4" xfId="0" applyBorder="1" applyAlignment="1"/>
    <xf numFmtId="170" fontId="7" fillId="4" borderId="1" xfId="2" applyNumberFormat="1" applyFont="1" applyFill="1" applyBorder="1" applyAlignment="1">
      <alignment horizontal="center"/>
    </xf>
    <xf numFmtId="168" fontId="10" fillId="0" borderId="0" xfId="0" applyNumberFormat="1" applyFont="1" applyBorder="1"/>
    <xf numFmtId="166" fontId="10" fillId="0" borderId="0" xfId="0" applyNumberFormat="1" applyFont="1"/>
    <xf numFmtId="169" fontId="0" fillId="0" borderId="6" xfId="0" applyNumberFormat="1" applyBorder="1" applyAlignment="1">
      <alignment horizontal="center" vertical="center" wrapText="1"/>
    </xf>
    <xf numFmtId="169" fontId="0" fillId="0" borderId="2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9" fontId="10" fillId="0" borderId="11" xfId="0" applyNumberFormat="1" applyFont="1" applyBorder="1" applyAlignment="1">
      <alignment horizontal="center" vertical="center" wrapText="1"/>
    </xf>
    <xf numFmtId="169" fontId="10" fillId="0" borderId="12" xfId="0" applyNumberFormat="1" applyFont="1" applyBorder="1" applyAlignment="1">
      <alignment horizontal="center" vertical="center" wrapText="1"/>
    </xf>
    <xf numFmtId="169" fontId="10" fillId="0" borderId="8" xfId="0" applyNumberFormat="1" applyFont="1" applyBorder="1" applyAlignment="1">
      <alignment horizontal="center" vertical="center" wrapText="1"/>
    </xf>
    <xf numFmtId="169" fontId="10" fillId="0" borderId="9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6" fontId="9" fillId="0" borderId="13" xfId="0" applyNumberFormat="1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 vertical="center" wrapText="1"/>
    </xf>
    <xf numFmtId="170" fontId="0" fillId="0" borderId="4" xfId="0" applyNumberFormat="1" applyBorder="1" applyAlignment="1">
      <alignment horizontal="center" vertical="center" wrapText="1"/>
    </xf>
    <xf numFmtId="170" fontId="0" fillId="0" borderId="5" xfId="0" applyNumberFormat="1" applyBorder="1" applyAlignment="1">
      <alignment horizontal="center" vertical="center" wrapText="1"/>
    </xf>
    <xf numFmtId="170" fontId="0" fillId="0" borderId="2" xfId="0" applyNumberFormat="1" applyBorder="1" applyAlignment="1">
      <alignment horizontal="center" vertical="center" wrapText="1"/>
    </xf>
    <xf numFmtId="170" fontId="0" fillId="0" borderId="7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9" fontId="0" fillId="0" borderId="9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168" fontId="0" fillId="0" borderId="7" xfId="0" applyNumberForma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 vertical="center" wrapText="1"/>
    </xf>
    <xf numFmtId="166" fontId="0" fillId="0" borderId="20" xfId="0" applyNumberForma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40% - Accent3 2" xfId="1"/>
    <cellStyle name="Comma" xfId="2" builtinId="3"/>
    <cellStyle name="Normal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5"/>
  <sheetViews>
    <sheetView workbookViewId="0">
      <selection activeCell="M14" sqref="M14:O15"/>
    </sheetView>
  </sheetViews>
  <sheetFormatPr defaultRowHeight="15" x14ac:dyDescent="0.25"/>
  <sheetData>
    <row r="3" spans="2:15" ht="15.75" thickBot="1" x14ac:dyDescent="0.3"/>
    <row r="4" spans="2:15" x14ac:dyDescent="0.25">
      <c r="B4" s="48">
        <v>2015</v>
      </c>
      <c r="C4" s="49"/>
      <c r="D4" s="49"/>
      <c r="E4" s="49" t="s">
        <v>16</v>
      </c>
      <c r="F4" s="49"/>
      <c r="G4" s="52"/>
      <c r="J4" s="48">
        <v>2016</v>
      </c>
      <c r="K4" s="49"/>
      <c r="L4" s="49"/>
      <c r="M4" s="49" t="s">
        <v>16</v>
      </c>
      <c r="N4" s="49"/>
      <c r="O4" s="52"/>
    </row>
    <row r="5" spans="2:15" ht="15.75" thickBot="1" x14ac:dyDescent="0.3">
      <c r="B5" s="50"/>
      <c r="C5" s="51"/>
      <c r="D5" s="51"/>
      <c r="E5" s="51"/>
      <c r="F5" s="51"/>
      <c r="G5" s="53"/>
      <c r="J5" s="50"/>
      <c r="K5" s="51"/>
      <c r="L5" s="51"/>
      <c r="M5" s="51"/>
      <c r="N5" s="51"/>
      <c r="O5" s="53"/>
    </row>
    <row r="6" spans="2:15" x14ac:dyDescent="0.25">
      <c r="B6" s="54" t="s">
        <v>12</v>
      </c>
      <c r="C6" s="55"/>
      <c r="D6" s="55"/>
      <c r="E6" s="64">
        <f>(santral!B14-santral!B3)*santral!B17</f>
        <v>5862985.200000002</v>
      </c>
      <c r="F6" s="64"/>
      <c r="G6" s="65"/>
      <c r="J6" s="54" t="s">
        <v>12</v>
      </c>
      <c r="K6" s="55"/>
      <c r="L6" s="55"/>
      <c r="M6" s="56">
        <f>santral!J15</f>
        <v>6752795.4000000004</v>
      </c>
      <c r="N6" s="56"/>
      <c r="O6" s="57"/>
    </row>
    <row r="7" spans="2:15" x14ac:dyDescent="0.25">
      <c r="B7" s="36"/>
      <c r="C7" s="37"/>
      <c r="D7" s="37"/>
      <c r="E7" s="66"/>
      <c r="F7" s="66"/>
      <c r="G7" s="67"/>
      <c r="J7" s="36"/>
      <c r="K7" s="37"/>
      <c r="L7" s="37"/>
      <c r="M7" s="58"/>
      <c r="N7" s="58"/>
      <c r="O7" s="59"/>
    </row>
    <row r="8" spans="2:15" x14ac:dyDescent="0.25">
      <c r="B8" s="36" t="s">
        <v>13</v>
      </c>
      <c r="C8" s="37"/>
      <c r="D8" s="37"/>
      <c r="E8" s="38">
        <f>((kuştepe!B8-kuştepe!B3)+(kuştepe!B15))*kuştepe!B17</f>
        <v>1290789.9000000001</v>
      </c>
      <c r="F8" s="38"/>
      <c r="G8" s="39"/>
      <c r="J8" s="36" t="s">
        <v>13</v>
      </c>
      <c r="K8" s="37"/>
      <c r="L8" s="37"/>
      <c r="M8" s="38">
        <f>kuştepe!J15</f>
        <v>1122848.04</v>
      </c>
      <c r="N8" s="38"/>
      <c r="O8" s="39"/>
    </row>
    <row r="9" spans="2:15" x14ac:dyDescent="0.25">
      <c r="B9" s="36"/>
      <c r="C9" s="37"/>
      <c r="D9" s="37"/>
      <c r="E9" s="38"/>
      <c r="F9" s="38"/>
      <c r="G9" s="39"/>
      <c r="J9" s="36"/>
      <c r="K9" s="37"/>
      <c r="L9" s="37"/>
      <c r="M9" s="38"/>
      <c r="N9" s="38"/>
      <c r="O9" s="39"/>
    </row>
    <row r="10" spans="2:15" ht="15" customHeight="1" x14ac:dyDescent="0.25">
      <c r="B10" s="36" t="s">
        <v>14</v>
      </c>
      <c r="C10" s="37"/>
      <c r="D10" s="37"/>
      <c r="E10" s="38">
        <f>(dolapdere!B14-dolapdere!B3)*dolapdere!B17</f>
        <v>873457.20000000007</v>
      </c>
      <c r="F10" s="38"/>
      <c r="G10" s="39"/>
      <c r="J10" s="36" t="s">
        <v>14</v>
      </c>
      <c r="K10" s="37"/>
      <c r="L10" s="37"/>
      <c r="M10" s="38">
        <f>dolapdere!J15</f>
        <v>1077937.0999999999</v>
      </c>
      <c r="N10" s="38"/>
      <c r="O10" s="39"/>
    </row>
    <row r="11" spans="2:15" ht="15" customHeight="1" x14ac:dyDescent="0.25">
      <c r="B11" s="36"/>
      <c r="C11" s="37"/>
      <c r="D11" s="37"/>
      <c r="E11" s="38"/>
      <c r="F11" s="38"/>
      <c r="G11" s="39"/>
      <c r="J11" s="36"/>
      <c r="K11" s="37"/>
      <c r="L11" s="37"/>
      <c r="M11" s="38"/>
      <c r="N11" s="38"/>
      <c r="O11" s="39"/>
    </row>
    <row r="12" spans="2:15" ht="15" customHeight="1" x14ac:dyDescent="0.25">
      <c r="B12" s="36" t="s">
        <v>19</v>
      </c>
      <c r="C12" s="37"/>
      <c r="D12" s="37"/>
      <c r="E12" s="68">
        <f>(dolapdere!B16-dolapdere!B5)*dolapdere!B19</f>
        <v>0</v>
      </c>
      <c r="F12" s="69"/>
      <c r="G12" s="70"/>
      <c r="J12" s="36" t="s">
        <v>19</v>
      </c>
      <c r="K12" s="37"/>
      <c r="L12" s="37"/>
      <c r="M12" s="38">
        <f>kozyatağı!C15+kozyatağı!I15+kozyatağı!O15</f>
        <v>185325.967</v>
      </c>
      <c r="N12" s="38"/>
      <c r="O12" s="39"/>
    </row>
    <row r="13" spans="2:15" ht="15" customHeight="1" thickBot="1" x14ac:dyDescent="0.3">
      <c r="B13" s="60"/>
      <c r="C13" s="61"/>
      <c r="D13" s="61"/>
      <c r="E13" s="71"/>
      <c r="F13" s="72"/>
      <c r="G13" s="73"/>
      <c r="J13" s="60"/>
      <c r="K13" s="61"/>
      <c r="L13" s="61"/>
      <c r="M13" s="62"/>
      <c r="N13" s="62"/>
      <c r="O13" s="63"/>
    </row>
    <row r="14" spans="2:15" x14ac:dyDescent="0.25">
      <c r="B14" s="40" t="s">
        <v>15</v>
      </c>
      <c r="C14" s="41"/>
      <c r="D14" s="41"/>
      <c r="E14" s="44">
        <f>E6+E8+E10</f>
        <v>8027232.3000000026</v>
      </c>
      <c r="F14" s="44"/>
      <c r="G14" s="45"/>
      <c r="J14" s="40" t="s">
        <v>15</v>
      </c>
      <c r="K14" s="41"/>
      <c r="L14" s="41"/>
      <c r="M14" s="44">
        <f>M6+M8+M10</f>
        <v>8953580.540000001</v>
      </c>
      <c r="N14" s="44"/>
      <c r="O14" s="45"/>
    </row>
    <row r="15" spans="2:15" ht="15.75" thickBot="1" x14ac:dyDescent="0.3">
      <c r="B15" s="42"/>
      <c r="C15" s="43"/>
      <c r="D15" s="43"/>
      <c r="E15" s="46"/>
      <c r="F15" s="46"/>
      <c r="G15" s="47"/>
      <c r="J15" s="42"/>
      <c r="K15" s="43"/>
      <c r="L15" s="43"/>
      <c r="M15" s="46"/>
      <c r="N15" s="46"/>
      <c r="O15" s="47"/>
    </row>
  </sheetData>
  <mergeCells count="24">
    <mergeCell ref="E14:G15"/>
    <mergeCell ref="B14:D15"/>
    <mergeCell ref="E4:G5"/>
    <mergeCell ref="B4:D5"/>
    <mergeCell ref="B6:D7"/>
    <mergeCell ref="B8:D9"/>
    <mergeCell ref="B10:D11"/>
    <mergeCell ref="E6:G7"/>
    <mergeCell ref="E8:G9"/>
    <mergeCell ref="E10:G11"/>
    <mergeCell ref="B12:D13"/>
    <mergeCell ref="E12:G13"/>
    <mergeCell ref="J10:L11"/>
    <mergeCell ref="M10:O11"/>
    <mergeCell ref="J14:L15"/>
    <mergeCell ref="M14:O15"/>
    <mergeCell ref="J4:L5"/>
    <mergeCell ref="M4:O5"/>
    <mergeCell ref="J6:L7"/>
    <mergeCell ref="M6:O7"/>
    <mergeCell ref="J8:L9"/>
    <mergeCell ref="M8:O9"/>
    <mergeCell ref="J12:L13"/>
    <mergeCell ref="M12:O1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zoomScaleNormal="100" workbookViewId="0">
      <selection activeCell="J25" sqref="J25"/>
    </sheetView>
  </sheetViews>
  <sheetFormatPr defaultRowHeight="15" x14ac:dyDescent="0.25"/>
  <cols>
    <col min="1" max="1" width="11.5703125" customWidth="1"/>
    <col min="2" max="2" width="13.42578125" customWidth="1"/>
    <col min="3" max="3" width="11.42578125" customWidth="1"/>
    <col min="4" max="4" width="12.5703125" customWidth="1"/>
    <col min="5" max="5" width="12.140625" customWidth="1"/>
    <col min="9" max="9" width="11.5703125" customWidth="1"/>
    <col min="10" max="13" width="12.7109375" customWidth="1"/>
    <col min="17" max="17" width="12.7109375" bestFit="1" customWidth="1"/>
  </cols>
  <sheetData>
    <row r="2" spans="1:17" ht="95.25" customHeight="1" x14ac:dyDescent="0.25">
      <c r="A2" s="17" t="s">
        <v>20</v>
      </c>
      <c r="B2" s="17" t="s">
        <v>4</v>
      </c>
      <c r="C2" s="17" t="s">
        <v>7</v>
      </c>
      <c r="D2" s="17" t="s">
        <v>8</v>
      </c>
      <c r="E2" s="17" t="s">
        <v>9</v>
      </c>
      <c r="F2" s="1"/>
      <c r="I2" s="17">
        <v>2016</v>
      </c>
      <c r="J2" s="17" t="s">
        <v>4</v>
      </c>
      <c r="K2" s="17" t="s">
        <v>7</v>
      </c>
      <c r="L2" s="17" t="s">
        <v>8</v>
      </c>
      <c r="M2" s="17" t="s">
        <v>9</v>
      </c>
    </row>
    <row r="3" spans="1:17" x14ac:dyDescent="0.25">
      <c r="A3" s="16">
        <v>42005</v>
      </c>
      <c r="B3" s="18">
        <v>2198.9479999999999</v>
      </c>
      <c r="C3" s="18">
        <v>1135.145</v>
      </c>
      <c r="D3" s="27">
        <v>485.68599999999998</v>
      </c>
      <c r="E3" s="27">
        <v>578.11800000000005</v>
      </c>
      <c r="F3" s="2"/>
      <c r="I3" s="16">
        <v>42370</v>
      </c>
      <c r="J3" s="18">
        <v>578565</v>
      </c>
      <c r="K3" s="18">
        <v>308378</v>
      </c>
      <c r="L3" s="27">
        <v>130959</v>
      </c>
      <c r="M3" s="27">
        <v>139228</v>
      </c>
      <c r="N3" s="23"/>
      <c r="O3" s="22"/>
    </row>
    <row r="4" spans="1:17" x14ac:dyDescent="0.25">
      <c r="A4" s="16">
        <v>42036</v>
      </c>
      <c r="B4" s="18">
        <v>2252.9540000000002</v>
      </c>
      <c r="C4" s="18">
        <v>1162.1489999999999</v>
      </c>
      <c r="D4" s="18">
        <v>497.16399999999999</v>
      </c>
      <c r="E4" s="18">
        <v>592.99599999999998</v>
      </c>
      <c r="F4" s="2"/>
      <c r="I4" s="16">
        <v>42401</v>
      </c>
      <c r="J4" s="18">
        <v>581214.6</v>
      </c>
      <c r="K4" s="18">
        <v>305366.40000000002</v>
      </c>
      <c r="L4" s="18">
        <v>124551.9</v>
      </c>
      <c r="M4" s="18">
        <v>151296.29999999999</v>
      </c>
    </row>
    <row r="5" spans="1:17" x14ac:dyDescent="0.25">
      <c r="A5" s="16">
        <v>42064</v>
      </c>
      <c r="B5" s="18">
        <v>2299.7890000000002</v>
      </c>
      <c r="C5" s="18">
        <v>1186.8389999999999</v>
      </c>
      <c r="D5" s="18">
        <v>507.37599999999998</v>
      </c>
      <c r="E5" s="18">
        <v>605.57399999999996</v>
      </c>
      <c r="F5" s="2"/>
      <c r="I5" s="16">
        <v>42430</v>
      </c>
      <c r="J5" s="18">
        <v>493187.85</v>
      </c>
      <c r="K5" s="18"/>
      <c r="L5" s="18"/>
      <c r="M5" s="18"/>
    </row>
    <row r="6" spans="1:17" x14ac:dyDescent="0.25">
      <c r="A6" s="16">
        <v>42095</v>
      </c>
      <c r="B6" s="18">
        <v>2352.2930000000001</v>
      </c>
      <c r="C6" s="18">
        <v>1214.0409999999999</v>
      </c>
      <c r="D6" s="18">
        <v>518.86300000000006</v>
      </c>
      <c r="E6" s="18">
        <v>619.38900000000001</v>
      </c>
      <c r="F6" s="2"/>
      <c r="I6" s="16">
        <v>42461</v>
      </c>
      <c r="J6" s="18">
        <v>548270.55000000005</v>
      </c>
      <c r="K6" s="18"/>
      <c r="L6" s="18"/>
      <c r="M6" s="18"/>
    </row>
    <row r="7" spans="1:17" x14ac:dyDescent="0.25">
      <c r="A7" s="16">
        <v>42125</v>
      </c>
      <c r="B7" s="18">
        <v>2398.9140000000002</v>
      </c>
      <c r="C7" s="18">
        <v>1238.4179999999999</v>
      </c>
      <c r="D7" s="18">
        <v>528.96199999999999</v>
      </c>
      <c r="E7" s="18">
        <v>631.53499999999997</v>
      </c>
      <c r="F7" s="2"/>
      <c r="I7" s="16">
        <v>42491</v>
      </c>
      <c r="J7" s="18">
        <v>455948.55</v>
      </c>
      <c r="K7" s="18"/>
      <c r="L7" s="18"/>
      <c r="M7" s="18"/>
    </row>
    <row r="8" spans="1:17" x14ac:dyDescent="0.25">
      <c r="A8" s="16">
        <v>42156</v>
      </c>
      <c r="B8" s="18">
        <v>2449.6759999999999</v>
      </c>
      <c r="C8" s="18">
        <v>1264.2380000000001</v>
      </c>
      <c r="D8" s="18">
        <v>540.28200000000004</v>
      </c>
      <c r="E8" s="18">
        <v>645.15700000000004</v>
      </c>
      <c r="F8" s="2"/>
      <c r="I8" s="16">
        <v>42522</v>
      </c>
      <c r="J8" s="18">
        <v>483293.25</v>
      </c>
      <c r="K8" s="18"/>
      <c r="L8" s="18"/>
      <c r="M8" s="18"/>
    </row>
    <row r="9" spans="1:17" x14ac:dyDescent="0.25">
      <c r="A9" s="16">
        <v>42186</v>
      </c>
      <c r="B9" s="18">
        <v>2497.84</v>
      </c>
      <c r="C9" s="18">
        <v>1288.8699999999999</v>
      </c>
      <c r="D9" s="18">
        <v>550.94899999999996</v>
      </c>
      <c r="E9" s="18">
        <v>658.02099999999996</v>
      </c>
      <c r="F9" s="2"/>
      <c r="I9" s="16">
        <v>42552</v>
      </c>
      <c r="J9" s="18">
        <v>628762.5</v>
      </c>
      <c r="K9" s="18"/>
      <c r="L9" s="18"/>
      <c r="M9" s="18"/>
    </row>
    <row r="10" spans="1:17" x14ac:dyDescent="0.25">
      <c r="A10" s="16">
        <v>42217</v>
      </c>
      <c r="B10" s="18">
        <v>2558.3719999999998</v>
      </c>
      <c r="C10" s="18">
        <v>1319.6489999999999</v>
      </c>
      <c r="D10" s="18">
        <v>564.29999999999995</v>
      </c>
      <c r="E10" s="18">
        <v>674.423</v>
      </c>
      <c r="F10" s="2"/>
      <c r="I10" s="16">
        <v>42583</v>
      </c>
      <c r="J10" s="18">
        <v>641027.25</v>
      </c>
      <c r="K10" s="18"/>
      <c r="L10" s="18"/>
      <c r="M10" s="18"/>
      <c r="Q10" s="26"/>
    </row>
    <row r="11" spans="1:17" x14ac:dyDescent="0.25">
      <c r="A11" s="16">
        <v>42248</v>
      </c>
      <c r="B11" s="18">
        <v>2624.2950000000001</v>
      </c>
      <c r="C11" s="18">
        <v>1353.105</v>
      </c>
      <c r="D11" s="18">
        <v>578.75800000000004</v>
      </c>
      <c r="E11" s="18">
        <v>692.43200000000002</v>
      </c>
      <c r="F11" s="2"/>
      <c r="I11" s="16">
        <v>42614</v>
      </c>
      <c r="J11" s="18">
        <v>752476.05</v>
      </c>
      <c r="K11" s="18"/>
      <c r="L11" s="18"/>
      <c r="M11" s="18"/>
    </row>
    <row r="12" spans="1:17" x14ac:dyDescent="0.25">
      <c r="A12" s="16">
        <v>42278</v>
      </c>
      <c r="B12" s="18">
        <v>2674.2710000000002</v>
      </c>
      <c r="C12" s="18">
        <v>1378.423</v>
      </c>
      <c r="D12" s="18">
        <v>589.87800000000004</v>
      </c>
      <c r="E12" s="18">
        <v>705.97</v>
      </c>
      <c r="F12" s="2"/>
      <c r="I12" s="16">
        <v>42644</v>
      </c>
      <c r="J12" s="18">
        <v>511848.9</v>
      </c>
      <c r="K12" s="18"/>
      <c r="L12" s="18"/>
      <c r="M12" s="18"/>
    </row>
    <row r="13" spans="1:17" x14ac:dyDescent="0.25">
      <c r="A13" s="16">
        <v>42309</v>
      </c>
      <c r="B13" s="18">
        <v>2719.6660000000002</v>
      </c>
      <c r="C13" s="18">
        <v>1401.9870000000001</v>
      </c>
      <c r="D13" s="18">
        <v>599.85599999999999</v>
      </c>
      <c r="E13" s="18">
        <v>717.82399999999996</v>
      </c>
      <c r="F13" s="2"/>
      <c r="I13" s="16">
        <v>42675</v>
      </c>
      <c r="J13" s="18">
        <v>510876</v>
      </c>
      <c r="K13" s="18"/>
      <c r="L13" s="18"/>
      <c r="M13" s="18"/>
    </row>
    <row r="14" spans="1:17" x14ac:dyDescent="0.25">
      <c r="A14" s="16">
        <v>42339</v>
      </c>
      <c r="B14" s="18">
        <v>2765.42</v>
      </c>
      <c r="C14" s="18">
        <v>1425.98</v>
      </c>
      <c r="D14" s="18">
        <v>610.12</v>
      </c>
      <c r="E14" s="18">
        <v>729.31</v>
      </c>
      <c r="F14" s="2"/>
      <c r="I14" s="16">
        <v>42705</v>
      </c>
      <c r="J14" s="18">
        <v>567324.9</v>
      </c>
      <c r="K14" s="18"/>
      <c r="L14" s="18"/>
      <c r="M14" s="18"/>
    </row>
    <row r="15" spans="1:17" x14ac:dyDescent="0.25">
      <c r="A15" s="8"/>
      <c r="F15" s="2"/>
      <c r="I15" s="8"/>
      <c r="J15" s="35">
        <f>J3+J4+J5+J6+J7+J8+J9+J10+J11+J12+J13+J14</f>
        <v>6752795.4000000004</v>
      </c>
    </row>
    <row r="16" spans="1:17" s="11" customFormat="1" x14ac:dyDescent="0.25">
      <c r="A16" s="9"/>
      <c r="I16" s="9"/>
    </row>
    <row r="17" spans="1:13" s="11" customFormat="1" x14ac:dyDescent="0.25">
      <c r="A17" s="9" t="s">
        <v>6</v>
      </c>
      <c r="B17" s="20">
        <v>10350</v>
      </c>
      <c r="I17" s="9" t="s">
        <v>6</v>
      </c>
      <c r="J17" s="20">
        <v>10350</v>
      </c>
    </row>
    <row r="18" spans="1:13" s="11" customFormat="1" x14ac:dyDescent="0.25">
      <c r="A18" s="9"/>
    </row>
    <row r="19" spans="1:13" s="11" customFormat="1" x14ac:dyDescent="0.25">
      <c r="A19" s="9"/>
    </row>
    <row r="20" spans="1:13" s="11" customFormat="1" x14ac:dyDescent="0.25">
      <c r="A20" s="9"/>
    </row>
    <row r="21" spans="1:13" s="11" customFormat="1" x14ac:dyDescent="0.25">
      <c r="A21" s="9"/>
      <c r="J21" s="11">
        <f>J15/12</f>
        <v>562732.95000000007</v>
      </c>
    </row>
    <row r="22" spans="1:13" s="11" customFormat="1" x14ac:dyDescent="0.25">
      <c r="A22" s="9"/>
    </row>
    <row r="23" spans="1:13" s="11" customFormat="1" x14ac:dyDescent="0.25">
      <c r="A23" s="9"/>
      <c r="J23" s="11">
        <v>7000000</v>
      </c>
      <c r="K23" s="11">
        <f>K3/J3</f>
        <v>0.53300493462273035</v>
      </c>
      <c r="L23" s="11">
        <f>L3/J3</f>
        <v>0.22635140390448782</v>
      </c>
      <c r="M23" s="11">
        <f>M3/J3</f>
        <v>0.24064366147278179</v>
      </c>
    </row>
    <row r="24" spans="1:13" s="11" customFormat="1" x14ac:dyDescent="0.25">
      <c r="A24" s="9"/>
      <c r="F24" s="10"/>
    </row>
    <row r="25" spans="1:13" s="11" customFormat="1" x14ac:dyDescent="0.25">
      <c r="A25" s="9"/>
      <c r="F25" s="10"/>
      <c r="K25" s="11">
        <f>K23*J23</f>
        <v>3731034.5423591123</v>
      </c>
      <c r="L25" s="11">
        <f>L23*J23</f>
        <v>1584459.8273314147</v>
      </c>
      <c r="M25" s="11">
        <f>M23*J23</f>
        <v>1684505.6303094726</v>
      </c>
    </row>
    <row r="26" spans="1:13" s="11" customFormat="1" x14ac:dyDescent="0.25">
      <c r="A26" s="9"/>
      <c r="F26" s="10"/>
    </row>
    <row r="27" spans="1:13" s="11" customFormat="1" x14ac:dyDescent="0.25">
      <c r="A27" s="9"/>
      <c r="F27" s="10"/>
    </row>
    <row r="28" spans="1:13" s="11" customFormat="1" x14ac:dyDescent="0.25">
      <c r="A28" s="9"/>
      <c r="F28" s="10"/>
    </row>
    <row r="29" spans="1:13" s="11" customFormat="1" x14ac:dyDescent="0.25">
      <c r="A29" s="9"/>
      <c r="F29" s="10"/>
    </row>
    <row r="30" spans="1:13" s="11" customFormat="1" x14ac:dyDescent="0.25">
      <c r="A30" s="9"/>
      <c r="F30" s="10"/>
    </row>
    <row r="31" spans="1:13" s="11" customFormat="1" x14ac:dyDescent="0.25">
      <c r="A31" s="9"/>
      <c r="F31" s="10"/>
    </row>
    <row r="32" spans="1:13" s="11" customFormat="1" x14ac:dyDescent="0.25">
      <c r="A32" s="9"/>
      <c r="F32" s="10"/>
    </row>
    <row r="33" spans="1:6" s="11" customFormat="1" x14ac:dyDescent="0.25">
      <c r="A33" s="9"/>
      <c r="F33" s="10"/>
    </row>
    <row r="34" spans="1:6" s="11" customFormat="1" x14ac:dyDescent="0.25">
      <c r="A34" s="9"/>
      <c r="F34" s="10"/>
    </row>
    <row r="35" spans="1:6" s="11" customFormat="1" x14ac:dyDescent="0.25">
      <c r="A35" s="12"/>
      <c r="F35" s="10"/>
    </row>
    <row r="36" spans="1:6" s="11" customFormat="1" x14ac:dyDescent="0.25">
      <c r="A36" s="12"/>
      <c r="B36" s="14"/>
      <c r="C36" s="13"/>
      <c r="D36" s="15"/>
      <c r="E36" s="13"/>
      <c r="F36" s="10"/>
    </row>
    <row r="37" spans="1:6" x14ac:dyDescent="0.25">
      <c r="A37" s="7"/>
      <c r="B37" s="5"/>
      <c r="C37" s="5"/>
      <c r="D37" s="5"/>
      <c r="E37" s="5"/>
      <c r="F37" s="2"/>
    </row>
    <row r="38" spans="1:6" x14ac:dyDescent="0.25">
      <c r="B38" s="3"/>
      <c r="C38" s="3"/>
      <c r="D38" s="3"/>
      <c r="E38" s="3"/>
    </row>
  </sheetData>
  <protectedRanges>
    <protectedRange sqref="K14:M14 C14:E14" name="Aralık1_1_3"/>
    <protectedRange sqref="K13:M13 C13:E13" name="Aralık1_1_5"/>
    <protectedRange sqref="K12:M12 C12:E12" name="Aralık1_1_6"/>
    <protectedRange sqref="K11:M11 C11:E11" name="Aralık1_1_10"/>
    <protectedRange sqref="K10:M10 C10:E10" name="Aralık1_1_11"/>
    <protectedRange sqref="K3 M3 C3 E3" name="Aralık1_1_1"/>
    <protectedRange sqref="C4:D4 L4:M4" name="Aralık1_1_2"/>
    <protectedRange sqref="K5:L5 C5:D5" name="Aralık1_1_7"/>
    <protectedRange sqref="K6:L6 C6:D6" name="Aralık1_1_8"/>
    <protectedRange sqref="K7:L7 C7:D7" name="Aralık1_1_9"/>
    <protectedRange sqref="K8:L8 C8:D8" name="Aralık1_1_19"/>
    <protectedRange sqref="K9:L9 C9:D9" name="Aralık1_1_20"/>
  </protectedRanges>
  <pageMargins left="0.7" right="0.7" top="0.75" bottom="0.75" header="0.3" footer="0.3"/>
  <pageSetup paperSize="9" scale="7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zoomScaleNormal="100" workbookViewId="0">
      <selection activeCell="M24" sqref="M24"/>
    </sheetView>
  </sheetViews>
  <sheetFormatPr defaultRowHeight="15" x14ac:dyDescent="0.25"/>
  <cols>
    <col min="1" max="1" width="11.5703125" customWidth="1"/>
    <col min="2" max="2" width="12.7109375" customWidth="1"/>
    <col min="3" max="3" width="12.5703125" customWidth="1"/>
    <col min="4" max="5" width="12.7109375" customWidth="1"/>
    <col min="9" max="9" width="11.5703125" customWidth="1"/>
    <col min="10" max="13" width="12.7109375" customWidth="1"/>
    <col min="16" max="16" width="9.5703125" bestFit="1" customWidth="1"/>
  </cols>
  <sheetData>
    <row r="2" spans="1:17" ht="95.25" customHeight="1" x14ac:dyDescent="0.25">
      <c r="A2" s="17" t="s">
        <v>21</v>
      </c>
      <c r="B2" s="17" t="s">
        <v>4</v>
      </c>
      <c r="C2" s="17" t="s">
        <v>5</v>
      </c>
      <c r="D2" s="17" t="s">
        <v>10</v>
      </c>
      <c r="E2" s="17" t="s">
        <v>11</v>
      </c>
      <c r="F2" s="1"/>
      <c r="I2" s="17" t="s">
        <v>23</v>
      </c>
      <c r="J2" s="17" t="s">
        <v>4</v>
      </c>
      <c r="K2" s="17" t="s">
        <v>5</v>
      </c>
      <c r="L2" s="17" t="s">
        <v>10</v>
      </c>
      <c r="M2" s="17" t="s">
        <v>11</v>
      </c>
    </row>
    <row r="3" spans="1:17" x14ac:dyDescent="0.25">
      <c r="A3" s="16">
        <v>42005</v>
      </c>
      <c r="B3" s="18">
        <v>3013.38</v>
      </c>
      <c r="C3" s="18">
        <v>1967.83</v>
      </c>
      <c r="D3" s="18">
        <v>509.851</v>
      </c>
      <c r="E3" s="18">
        <v>535.70299999999997</v>
      </c>
      <c r="I3" s="16">
        <v>42370</v>
      </c>
      <c r="J3" s="18">
        <v>134874.29999999999</v>
      </c>
      <c r="K3" s="18">
        <v>86086</v>
      </c>
      <c r="L3" s="18">
        <v>28235</v>
      </c>
      <c r="M3" s="18">
        <v>20554</v>
      </c>
    </row>
    <row r="4" spans="1:17" x14ac:dyDescent="0.25">
      <c r="A4" s="16">
        <v>42036</v>
      </c>
      <c r="B4" s="18">
        <v>3086.17</v>
      </c>
      <c r="C4" s="18">
        <v>2014.066</v>
      </c>
      <c r="D4" s="18">
        <v>523.86599999999999</v>
      </c>
      <c r="E4" s="18">
        <v>548.22699999999998</v>
      </c>
      <c r="I4" s="16">
        <v>42401</v>
      </c>
      <c r="J4" s="18">
        <v>52990.62</v>
      </c>
      <c r="K4" s="18">
        <v>33509.160000000003</v>
      </c>
      <c r="L4" s="18">
        <v>10174.74</v>
      </c>
      <c r="M4" s="18">
        <v>9306.7199999999993</v>
      </c>
      <c r="N4" s="76" t="s">
        <v>28</v>
      </c>
      <c r="O4" s="77"/>
      <c r="P4" s="77"/>
    </row>
    <row r="5" spans="1:17" x14ac:dyDescent="0.25">
      <c r="A5" s="16">
        <v>42064</v>
      </c>
      <c r="B5" s="18">
        <v>3156.7869999999998</v>
      </c>
      <c r="C5" s="18">
        <v>2060.9830000000002</v>
      </c>
      <c r="D5" s="18">
        <v>537.06799999999998</v>
      </c>
      <c r="E5" s="18">
        <v>558.72500000000002</v>
      </c>
      <c r="I5" s="16">
        <v>42430</v>
      </c>
      <c r="J5" s="18">
        <v>102128.28</v>
      </c>
      <c r="K5" s="18"/>
      <c r="L5" s="18"/>
      <c r="M5" s="18"/>
    </row>
    <row r="6" spans="1:17" x14ac:dyDescent="0.25">
      <c r="A6" s="16">
        <v>42095</v>
      </c>
      <c r="B6" s="18">
        <v>3231.098</v>
      </c>
      <c r="C6" s="18">
        <v>2109.616</v>
      </c>
      <c r="D6" s="18">
        <v>551.23599999999999</v>
      </c>
      <c r="E6" s="18">
        <v>570.23500000000001</v>
      </c>
      <c r="I6" s="16">
        <v>42461</v>
      </c>
      <c r="J6" s="18">
        <v>129021.72</v>
      </c>
      <c r="K6" s="18"/>
      <c r="L6" s="18"/>
      <c r="M6" s="18"/>
    </row>
    <row r="7" spans="1:17" x14ac:dyDescent="0.25">
      <c r="A7" s="16">
        <v>42125</v>
      </c>
      <c r="B7" s="18">
        <v>3296.971</v>
      </c>
      <c r="C7" s="18">
        <v>2152.6460000000002</v>
      </c>
      <c r="D7" s="18">
        <v>563.279</v>
      </c>
      <c r="E7" s="18">
        <v>581.03499999999997</v>
      </c>
      <c r="I7" s="16">
        <v>42491</v>
      </c>
      <c r="J7" s="18">
        <v>95162.04</v>
      </c>
      <c r="K7" s="18"/>
      <c r="L7" s="18"/>
      <c r="M7" s="18"/>
    </row>
    <row r="8" spans="1:17" x14ac:dyDescent="0.25">
      <c r="A8" s="16"/>
      <c r="B8" s="28">
        <v>3291.9090000000001</v>
      </c>
      <c r="C8" s="28">
        <v>2165.4189999999999</v>
      </c>
      <c r="D8" s="28">
        <v>567.46400000000006</v>
      </c>
      <c r="E8" s="28">
        <v>586.01400000000001</v>
      </c>
      <c r="F8" s="74" t="s">
        <v>18</v>
      </c>
      <c r="G8" s="75"/>
      <c r="I8" s="16">
        <v>42522</v>
      </c>
      <c r="J8" s="18">
        <v>106242.06</v>
      </c>
      <c r="K8" s="18"/>
      <c r="L8" s="18"/>
      <c r="M8" s="18"/>
      <c r="P8" s="30"/>
      <c r="Q8" s="29"/>
    </row>
    <row r="9" spans="1:17" x14ac:dyDescent="0.25">
      <c r="A9" s="16">
        <v>42156</v>
      </c>
      <c r="B9" s="18">
        <v>47.478000000000002</v>
      </c>
      <c r="C9" s="18">
        <v>31.239000000000001</v>
      </c>
      <c r="D9" s="18">
        <v>8.8970000000000002</v>
      </c>
      <c r="E9" s="18">
        <v>7.343</v>
      </c>
      <c r="I9" s="16">
        <v>42552</v>
      </c>
      <c r="J9" s="18">
        <v>93823.44</v>
      </c>
      <c r="K9" s="18"/>
      <c r="L9" s="18"/>
      <c r="M9" s="18"/>
    </row>
    <row r="10" spans="1:17" x14ac:dyDescent="0.25">
      <c r="A10" s="16">
        <v>42186</v>
      </c>
      <c r="B10" s="18">
        <v>182.64500000000001</v>
      </c>
      <c r="C10" s="18">
        <v>117.739</v>
      </c>
      <c r="D10" s="18">
        <v>34.197000000000003</v>
      </c>
      <c r="E10" s="18">
        <v>30.718</v>
      </c>
      <c r="I10" s="16">
        <v>42583</v>
      </c>
      <c r="J10" s="18">
        <v>44774.1</v>
      </c>
      <c r="K10" s="24"/>
      <c r="L10" s="24"/>
      <c r="M10" s="24"/>
    </row>
    <row r="11" spans="1:17" x14ac:dyDescent="0.25">
      <c r="A11" s="16">
        <v>42217</v>
      </c>
      <c r="B11" s="18">
        <v>307.60899999999998</v>
      </c>
      <c r="C11" s="24">
        <v>199.22499999999999</v>
      </c>
      <c r="D11" s="24">
        <v>55.021999999999998</v>
      </c>
      <c r="E11" s="24">
        <v>53.363</v>
      </c>
      <c r="I11" s="16">
        <v>42614</v>
      </c>
      <c r="J11" s="18">
        <v>61237.5</v>
      </c>
      <c r="K11" s="24"/>
      <c r="L11" s="24"/>
      <c r="M11" s="24"/>
    </row>
    <row r="12" spans="1:17" x14ac:dyDescent="0.25">
      <c r="A12" s="16">
        <v>42248</v>
      </c>
      <c r="B12" s="18">
        <v>401.57</v>
      </c>
      <c r="C12" s="24">
        <v>262.452</v>
      </c>
      <c r="D12" s="24">
        <v>70.847999999999999</v>
      </c>
      <c r="E12" s="24">
        <v>68.271000000000001</v>
      </c>
      <c r="I12" s="16">
        <v>42644</v>
      </c>
      <c r="J12" s="18">
        <v>73105.5</v>
      </c>
      <c r="K12" s="24"/>
      <c r="L12" s="24"/>
      <c r="M12" s="24"/>
    </row>
    <row r="13" spans="1:17" x14ac:dyDescent="0.25">
      <c r="A13" s="16">
        <v>42278</v>
      </c>
      <c r="B13" s="18">
        <v>483.64299999999997</v>
      </c>
      <c r="C13" s="24">
        <v>315.05500000000001</v>
      </c>
      <c r="D13" s="24">
        <v>85.832999999999998</v>
      </c>
      <c r="E13" s="24">
        <v>82.754999999999995</v>
      </c>
      <c r="I13" s="16">
        <v>42675</v>
      </c>
      <c r="J13" s="24">
        <v>109135.92</v>
      </c>
      <c r="K13" s="24"/>
      <c r="L13" s="24"/>
      <c r="M13" s="24"/>
    </row>
    <row r="14" spans="1:17" x14ac:dyDescent="0.25">
      <c r="A14" s="16">
        <v>42309</v>
      </c>
      <c r="B14" s="24">
        <v>573.322</v>
      </c>
      <c r="C14" s="24">
        <v>372.137</v>
      </c>
      <c r="D14" s="24">
        <v>103.61799999999999</v>
      </c>
      <c r="E14" s="24">
        <v>97.567999999999998</v>
      </c>
      <c r="I14" s="16">
        <v>42705</v>
      </c>
      <c r="J14" s="24">
        <v>120352.56</v>
      </c>
      <c r="K14" s="24"/>
      <c r="L14" s="24"/>
      <c r="M14" s="24"/>
    </row>
    <row r="15" spans="1:17" x14ac:dyDescent="0.25">
      <c r="A15" s="16">
        <v>42339</v>
      </c>
      <c r="B15" s="24">
        <v>656.82600000000002</v>
      </c>
      <c r="C15" s="24">
        <v>426.21100000000001</v>
      </c>
      <c r="D15" s="24">
        <v>120.178</v>
      </c>
      <c r="E15" s="24">
        <v>110.437</v>
      </c>
      <c r="I15" s="8"/>
      <c r="J15" s="35">
        <f>J3+J4+J5+J6+J7+J8+J9+J10+J11+J12+J13+J14</f>
        <v>1122848.04</v>
      </c>
      <c r="N15" s="11"/>
      <c r="O15" s="11"/>
    </row>
    <row r="16" spans="1:17" s="11" customFormat="1" x14ac:dyDescent="0.25">
      <c r="A16" s="8"/>
      <c r="B16"/>
      <c r="C16"/>
      <c r="D16"/>
      <c r="E16"/>
    </row>
    <row r="17" spans="1:13" s="11" customFormat="1" x14ac:dyDescent="0.25">
      <c r="A17" s="9" t="s">
        <v>6</v>
      </c>
      <c r="B17" s="21">
        <v>1380</v>
      </c>
      <c r="I17" s="9" t="s">
        <v>6</v>
      </c>
      <c r="J17" s="21">
        <v>1380</v>
      </c>
    </row>
    <row r="18" spans="1:13" s="11" customFormat="1" x14ac:dyDescent="0.25">
      <c r="A18" s="9"/>
    </row>
    <row r="19" spans="1:13" s="11" customFormat="1" x14ac:dyDescent="0.25">
      <c r="A19" s="9"/>
    </row>
    <row r="20" spans="1:13" s="11" customFormat="1" x14ac:dyDescent="0.25">
      <c r="A20" s="9"/>
      <c r="J20" s="11">
        <f>J15/12</f>
        <v>93570.67</v>
      </c>
    </row>
    <row r="21" spans="1:13" s="11" customFormat="1" x14ac:dyDescent="0.25">
      <c r="A21" s="9"/>
    </row>
    <row r="22" spans="1:13" s="11" customFormat="1" x14ac:dyDescent="0.25">
      <c r="A22" s="9"/>
      <c r="J22" s="11">
        <v>1500000</v>
      </c>
      <c r="K22" s="11">
        <f>K3/J3</f>
        <v>0.63826837284790361</v>
      </c>
      <c r="L22" s="11">
        <f>L3/J3</f>
        <v>0.2093430698064791</v>
      </c>
      <c r="M22" s="11">
        <f>M3/J3</f>
        <v>0.15239374736328568</v>
      </c>
    </row>
    <row r="23" spans="1:13" s="11" customFormat="1" x14ac:dyDescent="0.25">
      <c r="A23" s="9"/>
      <c r="K23" s="11">
        <f>J22*K22</f>
        <v>957402.5592718554</v>
      </c>
      <c r="L23" s="11">
        <f>L22*J22</f>
        <v>314014.60470971867</v>
      </c>
      <c r="M23" s="11">
        <f>M22*J22</f>
        <v>228590.6210449285</v>
      </c>
    </row>
    <row r="24" spans="1:13" s="11" customFormat="1" x14ac:dyDescent="0.25">
      <c r="A24" s="9"/>
    </row>
    <row r="25" spans="1:13" s="11" customFormat="1" x14ac:dyDescent="0.25">
      <c r="A25" s="9"/>
    </row>
    <row r="26" spans="1:13" s="11" customFormat="1" x14ac:dyDescent="0.25">
      <c r="A26" s="9"/>
    </row>
    <row r="27" spans="1:13" s="11" customFormat="1" x14ac:dyDescent="0.25">
      <c r="A27" s="9"/>
    </row>
    <row r="28" spans="1:13" s="11" customFormat="1" x14ac:dyDescent="0.25">
      <c r="A28" s="9"/>
    </row>
    <row r="29" spans="1:13" s="11" customFormat="1" x14ac:dyDescent="0.25">
      <c r="A29" s="9"/>
    </row>
    <row r="30" spans="1:13" s="11" customFormat="1" x14ac:dyDescent="0.25">
      <c r="A30" s="9"/>
    </row>
    <row r="31" spans="1:13" s="11" customFormat="1" x14ac:dyDescent="0.25">
      <c r="A31" s="9"/>
    </row>
    <row r="32" spans="1:13" s="11" customFormat="1" x14ac:dyDescent="0.25">
      <c r="A32" s="9"/>
    </row>
    <row r="33" spans="1:15" s="11" customFormat="1" x14ac:dyDescent="0.25">
      <c r="A33" s="9"/>
    </row>
    <row r="34" spans="1:15" s="11" customFormat="1" x14ac:dyDescent="0.25">
      <c r="A34" s="9"/>
    </row>
    <row r="35" spans="1:15" s="11" customFormat="1" x14ac:dyDescent="0.25">
      <c r="A35" s="9"/>
    </row>
    <row r="36" spans="1:15" s="11" customFormat="1" x14ac:dyDescent="0.25">
      <c r="A36" s="12"/>
      <c r="F36" s="10"/>
      <c r="N36"/>
      <c r="O36"/>
    </row>
    <row r="37" spans="1:15" x14ac:dyDescent="0.25">
      <c r="A37" s="12"/>
      <c r="B37" s="14"/>
      <c r="C37" s="13"/>
      <c r="D37" s="15"/>
      <c r="E37" s="13"/>
      <c r="F37" s="2"/>
    </row>
    <row r="38" spans="1:15" x14ac:dyDescent="0.25">
      <c r="A38" s="7"/>
      <c r="B38" s="5"/>
      <c r="C38" s="5"/>
      <c r="D38" s="5"/>
      <c r="E38" s="5"/>
    </row>
    <row r="39" spans="1:15" x14ac:dyDescent="0.25">
      <c r="B39" s="3"/>
      <c r="C39" s="3"/>
      <c r="D39" s="3"/>
      <c r="E39" s="3"/>
    </row>
  </sheetData>
  <protectedRanges>
    <protectedRange sqref="K3:L3 C3:D3" name="Aralık1_6_3_2_1"/>
    <protectedRange sqref="K4:L4 C4:D4" name="Aralık1_6_3"/>
    <protectedRange sqref="K5:L5 C5:D5" name="Aralık1_6_3_1"/>
    <protectedRange sqref="K6:L6 C6:D6" name="Aralık1_6_3_2_2"/>
    <protectedRange sqref="C7:D8 K7:L7" name="Aralık1_6_3_2_3"/>
    <protectedRange sqref="K8:L8 C9:D9" name="Aralık1_6_3_2_4"/>
    <protectedRange sqref="K9:L9 C10:D10" name="Aralık1_6_3_2_1_1"/>
  </protectedRanges>
  <mergeCells count="2">
    <mergeCell ref="F8:G8"/>
    <mergeCell ref="N4:P4"/>
  </mergeCells>
  <pageMargins left="0.7" right="0.7" top="0.75" bottom="0.75" header="0.3" footer="0.3"/>
  <pageSetup paperSize="9" scale="7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zoomScaleNormal="100" workbookViewId="0">
      <selection activeCell="M23" sqref="M23"/>
    </sheetView>
  </sheetViews>
  <sheetFormatPr defaultRowHeight="15" x14ac:dyDescent="0.25"/>
  <cols>
    <col min="1" max="1" width="11.5703125" customWidth="1"/>
    <col min="2" max="2" width="13.5703125" customWidth="1"/>
    <col min="3" max="5" width="12.7109375" customWidth="1"/>
    <col min="9" max="9" width="11.5703125" customWidth="1"/>
    <col min="10" max="13" width="12.7109375" customWidth="1"/>
  </cols>
  <sheetData>
    <row r="2" spans="1:16" ht="94.5" customHeight="1" x14ac:dyDescent="0.25">
      <c r="A2" s="17" t="s">
        <v>22</v>
      </c>
      <c r="B2" s="4" t="s">
        <v>0</v>
      </c>
      <c r="C2" s="4" t="s">
        <v>1</v>
      </c>
      <c r="D2" s="4" t="s">
        <v>2</v>
      </c>
      <c r="E2" s="4" t="s">
        <v>3</v>
      </c>
      <c r="F2" s="1"/>
      <c r="I2" s="17" t="s">
        <v>24</v>
      </c>
      <c r="J2" s="4" t="s">
        <v>0</v>
      </c>
      <c r="K2" s="4" t="s">
        <v>1</v>
      </c>
      <c r="L2" s="4" t="s">
        <v>2</v>
      </c>
      <c r="M2" s="4" t="s">
        <v>3</v>
      </c>
    </row>
    <row r="3" spans="1:16" x14ac:dyDescent="0.25">
      <c r="A3" s="16">
        <v>42005</v>
      </c>
      <c r="B3" s="25">
        <v>3299.1509999999998</v>
      </c>
      <c r="C3" s="25">
        <v>2060.3249999999998</v>
      </c>
      <c r="D3" s="25">
        <v>685.202</v>
      </c>
      <c r="E3" s="25">
        <v>553.62400000000002</v>
      </c>
      <c r="I3" s="16">
        <v>42370</v>
      </c>
      <c r="J3" s="25"/>
      <c r="K3" s="25"/>
      <c r="L3" s="25"/>
      <c r="M3" s="25"/>
      <c r="N3" s="76" t="s">
        <v>17</v>
      </c>
      <c r="O3" s="77"/>
      <c r="P3" s="77"/>
    </row>
    <row r="4" spans="1:16" x14ac:dyDescent="0.25">
      <c r="A4" s="16">
        <v>42036</v>
      </c>
      <c r="B4" s="25">
        <v>3355.8429999999998</v>
      </c>
      <c r="C4" s="25">
        <v>2093.77</v>
      </c>
      <c r="D4" s="25">
        <v>697.63699999999994</v>
      </c>
      <c r="E4" s="25">
        <v>564.43600000000004</v>
      </c>
      <c r="I4" s="16">
        <v>42401</v>
      </c>
      <c r="J4" s="25"/>
      <c r="K4" s="25"/>
      <c r="L4" s="25"/>
      <c r="M4" s="25"/>
      <c r="N4" s="76" t="s">
        <v>17</v>
      </c>
      <c r="O4" s="77"/>
      <c r="P4" s="77"/>
    </row>
    <row r="5" spans="1:16" x14ac:dyDescent="0.25">
      <c r="A5" s="16">
        <v>42064</v>
      </c>
      <c r="B5" s="25">
        <v>3406.8159999999998</v>
      </c>
      <c r="C5" s="25">
        <v>2124.0149999999999</v>
      </c>
      <c r="D5" s="25">
        <v>708.62699999999995</v>
      </c>
      <c r="E5" s="25">
        <v>574.17399999999998</v>
      </c>
      <c r="I5" s="16">
        <v>42430</v>
      </c>
      <c r="J5" s="25"/>
      <c r="K5" s="25"/>
      <c r="L5" s="25"/>
      <c r="M5" s="25"/>
    </row>
    <row r="6" spans="1:16" x14ac:dyDescent="0.25">
      <c r="A6" s="16">
        <v>42095</v>
      </c>
      <c r="B6" s="25">
        <v>3469.0569999999998</v>
      </c>
      <c r="C6" s="25">
        <v>2161.1550000000002</v>
      </c>
      <c r="D6" s="25">
        <v>722.56700000000001</v>
      </c>
      <c r="E6" s="25">
        <v>585.33500000000004</v>
      </c>
      <c r="I6" s="16">
        <v>42461</v>
      </c>
      <c r="J6" s="25">
        <v>115457.7</v>
      </c>
      <c r="K6" s="25"/>
      <c r="L6" s="25"/>
      <c r="M6" s="25"/>
    </row>
    <row r="7" spans="1:16" s="6" customFormat="1" x14ac:dyDescent="0.25">
      <c r="A7" s="16">
        <v>42125</v>
      </c>
      <c r="B7" s="25">
        <v>3525.0410000000002</v>
      </c>
      <c r="C7" s="25">
        <v>2194.6289999999999</v>
      </c>
      <c r="D7" s="25">
        <v>733.06899999999996</v>
      </c>
      <c r="E7" s="25">
        <v>595.31700000000001</v>
      </c>
      <c r="I7" s="16">
        <v>42491</v>
      </c>
      <c r="J7" s="25">
        <v>310219.64</v>
      </c>
      <c r="K7" s="25"/>
      <c r="L7" s="25"/>
      <c r="M7" s="25"/>
    </row>
    <row r="8" spans="1:16" x14ac:dyDescent="0.25">
      <c r="A8" s="16">
        <v>42156</v>
      </c>
      <c r="B8" s="25">
        <v>3584.3580000000002</v>
      </c>
      <c r="C8" s="25">
        <v>2229.848</v>
      </c>
      <c r="D8" s="25">
        <v>748.46699999999998</v>
      </c>
      <c r="E8" s="25">
        <v>606.04200000000003</v>
      </c>
      <c r="I8" s="16">
        <v>42522</v>
      </c>
      <c r="J8" s="25">
        <v>87293.28</v>
      </c>
      <c r="K8" s="25"/>
      <c r="L8" s="25"/>
      <c r="M8" s="25"/>
    </row>
    <row r="9" spans="1:16" x14ac:dyDescent="0.25">
      <c r="A9" s="16">
        <v>42186</v>
      </c>
      <c r="B9" s="25">
        <v>3637.7809999999999</v>
      </c>
      <c r="C9" s="25">
        <v>2260.4380000000001</v>
      </c>
      <c r="D9" s="25">
        <v>759.20500000000004</v>
      </c>
      <c r="E9" s="25">
        <v>615.31299999999999</v>
      </c>
      <c r="I9" s="16">
        <v>42552</v>
      </c>
      <c r="J9" s="25">
        <v>100022.39999999999</v>
      </c>
      <c r="K9" s="25"/>
      <c r="L9" s="25"/>
      <c r="M9" s="25"/>
    </row>
    <row r="10" spans="1:16" x14ac:dyDescent="0.25">
      <c r="A10" s="16">
        <v>42217</v>
      </c>
      <c r="B10" s="25">
        <v>3700.5079999999998</v>
      </c>
      <c r="C10" s="25">
        <v>2305.6579999999999</v>
      </c>
      <c r="D10" s="25">
        <v>770.27700000000004</v>
      </c>
      <c r="E10" s="25">
        <v>624.57299999999998</v>
      </c>
      <c r="I10" s="16">
        <v>42583</v>
      </c>
      <c r="J10" s="25">
        <v>90545.94</v>
      </c>
      <c r="K10" s="25"/>
      <c r="L10" s="25"/>
      <c r="M10" s="25"/>
    </row>
    <row r="11" spans="1:16" x14ac:dyDescent="0.25">
      <c r="A11" s="16">
        <v>42248</v>
      </c>
      <c r="B11" s="25">
        <v>3764.34</v>
      </c>
      <c r="C11" s="25">
        <v>2349.4920000000002</v>
      </c>
      <c r="D11" s="25">
        <v>784.48800000000006</v>
      </c>
      <c r="E11" s="25">
        <v>633.36099999999999</v>
      </c>
      <c r="I11" s="16">
        <v>42614</v>
      </c>
      <c r="J11" s="25">
        <v>111948.36</v>
      </c>
      <c r="K11" s="25"/>
      <c r="L11" s="25"/>
      <c r="M11" s="25"/>
    </row>
    <row r="12" spans="1:16" x14ac:dyDescent="0.25">
      <c r="A12" s="16">
        <v>42278</v>
      </c>
      <c r="B12" s="25">
        <v>3821.8589999999999</v>
      </c>
      <c r="C12" s="25">
        <v>2387.4929999999999</v>
      </c>
      <c r="D12" s="25">
        <v>792.29300000000001</v>
      </c>
      <c r="E12" s="25">
        <v>642.07399999999996</v>
      </c>
      <c r="I12" s="16">
        <v>42644</v>
      </c>
      <c r="J12" s="25">
        <v>75132.72</v>
      </c>
      <c r="K12" s="25"/>
      <c r="L12" s="25"/>
      <c r="M12" s="25"/>
    </row>
    <row r="13" spans="1:16" x14ac:dyDescent="0.25">
      <c r="A13" s="16">
        <v>42309</v>
      </c>
      <c r="B13" s="25">
        <v>3879.3870000000002</v>
      </c>
      <c r="C13" s="25">
        <v>2422.1219999999998</v>
      </c>
      <c r="D13" s="25">
        <v>804.899</v>
      </c>
      <c r="E13" s="25">
        <v>652.36400000000003</v>
      </c>
      <c r="I13" s="16">
        <v>42675</v>
      </c>
      <c r="J13" s="25">
        <v>91496.76</v>
      </c>
      <c r="K13" s="25"/>
      <c r="L13" s="25"/>
      <c r="M13" s="25"/>
    </row>
    <row r="14" spans="1:16" x14ac:dyDescent="0.25">
      <c r="A14" s="16">
        <v>42339</v>
      </c>
      <c r="B14" s="25">
        <v>3932.0909999999999</v>
      </c>
      <c r="C14" s="25">
        <v>2454.0070000000001</v>
      </c>
      <c r="D14" s="25">
        <v>816.59799999999996</v>
      </c>
      <c r="E14" s="25">
        <v>661.48699999999997</v>
      </c>
      <c r="F14" s="76" t="s">
        <v>17</v>
      </c>
      <c r="G14" s="77"/>
      <c r="H14" s="77"/>
      <c r="I14" s="16">
        <v>42705</v>
      </c>
      <c r="J14" s="25">
        <v>95820.3</v>
      </c>
      <c r="K14" s="25"/>
      <c r="L14" s="25"/>
      <c r="M14" s="25"/>
      <c r="N14" s="76"/>
      <c r="O14" s="77"/>
      <c r="P14" s="77"/>
    </row>
    <row r="15" spans="1:16" s="11" customFormat="1" x14ac:dyDescent="0.25">
      <c r="A15" s="9"/>
      <c r="J15" s="34">
        <f>J3+J4+J5+J6+J7+J8+J9+J10+J11+J12+J13+J14</f>
        <v>1077937.0999999999</v>
      </c>
    </row>
    <row r="16" spans="1:16" s="11" customFormat="1" x14ac:dyDescent="0.25"/>
    <row r="17" spans="1:13" s="11" customFormat="1" x14ac:dyDescent="0.25">
      <c r="A17" s="11" t="s">
        <v>6</v>
      </c>
      <c r="B17" s="19">
        <v>1380</v>
      </c>
      <c r="I17" s="11" t="s">
        <v>6</v>
      </c>
      <c r="J17" s="19">
        <v>1380</v>
      </c>
    </row>
    <row r="18" spans="1:13" s="11" customFormat="1" x14ac:dyDescent="0.25"/>
    <row r="19" spans="1:13" s="11" customFormat="1" x14ac:dyDescent="0.25">
      <c r="A19" s="9"/>
    </row>
    <row r="20" spans="1:13" s="11" customFormat="1" x14ac:dyDescent="0.25">
      <c r="A20" s="9"/>
      <c r="J20" s="11">
        <f>J15/12</f>
        <v>89828.09166666666</v>
      </c>
      <c r="K20" s="11">
        <v>0.62</v>
      </c>
      <c r="L20" s="11">
        <v>0.21</v>
      </c>
      <c r="M20" s="11">
        <v>0.17</v>
      </c>
    </row>
    <row r="21" spans="1:13" s="11" customFormat="1" x14ac:dyDescent="0.25">
      <c r="A21" s="9"/>
    </row>
    <row r="22" spans="1:13" s="11" customFormat="1" x14ac:dyDescent="0.25">
      <c r="A22" s="9"/>
      <c r="J22" s="11">
        <v>1250000</v>
      </c>
      <c r="K22" s="11">
        <f>K20*J22</f>
        <v>775000</v>
      </c>
      <c r="L22" s="11">
        <f>L20*J22</f>
        <v>262500</v>
      </c>
      <c r="M22" s="11">
        <f>M20*J22</f>
        <v>212500.00000000003</v>
      </c>
    </row>
    <row r="23" spans="1:13" s="11" customFormat="1" x14ac:dyDescent="0.25">
      <c r="A23" s="9"/>
    </row>
    <row r="24" spans="1:13" s="11" customFormat="1" x14ac:dyDescent="0.25">
      <c r="A24" s="9"/>
    </row>
    <row r="25" spans="1:13" s="11" customFormat="1" x14ac:dyDescent="0.25">
      <c r="A25" s="9"/>
    </row>
    <row r="26" spans="1:13" s="11" customFormat="1" x14ac:dyDescent="0.25">
      <c r="A26" s="9"/>
    </row>
    <row r="27" spans="1:13" s="11" customFormat="1" x14ac:dyDescent="0.25">
      <c r="A27" s="9"/>
    </row>
    <row r="28" spans="1:13" s="11" customFormat="1" x14ac:dyDescent="0.25">
      <c r="A28" s="9"/>
    </row>
    <row r="29" spans="1:13" s="11" customFormat="1" x14ac:dyDescent="0.25">
      <c r="A29" s="9"/>
    </row>
    <row r="30" spans="1:13" s="11" customFormat="1" x14ac:dyDescent="0.25">
      <c r="A30" s="9"/>
    </row>
    <row r="31" spans="1:13" s="11" customFormat="1" x14ac:dyDescent="0.25">
      <c r="A31" s="9"/>
    </row>
    <row r="32" spans="1:13" s="11" customFormat="1" x14ac:dyDescent="0.25">
      <c r="A32" s="9"/>
    </row>
    <row r="33" spans="1:5" s="11" customFormat="1" x14ac:dyDescent="0.25">
      <c r="A33" s="9"/>
    </row>
    <row r="34" spans="1:5" s="11" customFormat="1" x14ac:dyDescent="0.25">
      <c r="A34" s="9"/>
    </row>
    <row r="35" spans="1:5" s="11" customFormat="1" x14ac:dyDescent="0.25">
      <c r="A35" s="9"/>
    </row>
    <row r="36" spans="1:5" s="11" customFormat="1" x14ac:dyDescent="0.25">
      <c r="A36" s="12"/>
    </row>
    <row r="37" spans="1:5" x14ac:dyDescent="0.25">
      <c r="B37" s="3"/>
      <c r="C37" s="3"/>
      <c r="D37" s="3"/>
      <c r="E37" s="3"/>
    </row>
  </sheetData>
  <mergeCells count="4">
    <mergeCell ref="N14:P14"/>
    <mergeCell ref="F14:H14"/>
    <mergeCell ref="N3:P3"/>
    <mergeCell ref="N4:P4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tabSelected="1" workbookViewId="0">
      <selection activeCell="R21" sqref="R21"/>
    </sheetView>
  </sheetViews>
  <sheetFormatPr defaultRowHeight="15" x14ac:dyDescent="0.25"/>
  <cols>
    <col min="2" max="2" width="13" customWidth="1"/>
    <col min="3" max="6" width="12.7109375" customWidth="1"/>
    <col min="8" max="8" width="13" customWidth="1"/>
    <col min="9" max="12" width="12.7109375" customWidth="1"/>
    <col min="14" max="14" width="13" customWidth="1"/>
    <col min="15" max="18" width="12.7109375" customWidth="1"/>
  </cols>
  <sheetData>
    <row r="2" spans="1:18" ht="94.5" customHeight="1" x14ac:dyDescent="0.25">
      <c r="A2" s="1"/>
      <c r="B2" s="17" t="s">
        <v>25</v>
      </c>
      <c r="C2" s="4" t="s">
        <v>0</v>
      </c>
      <c r="D2" s="4" t="s">
        <v>1</v>
      </c>
      <c r="E2" s="4" t="s">
        <v>2</v>
      </c>
      <c r="F2" s="4" t="s">
        <v>3</v>
      </c>
      <c r="H2" s="17" t="s">
        <v>26</v>
      </c>
      <c r="I2" s="4" t="s">
        <v>0</v>
      </c>
      <c r="J2" s="4" t="s">
        <v>1</v>
      </c>
      <c r="K2" s="4" t="s">
        <v>2</v>
      </c>
      <c r="L2" s="4" t="s">
        <v>3</v>
      </c>
      <c r="N2" s="17" t="s">
        <v>27</v>
      </c>
      <c r="O2" s="4" t="s">
        <v>0</v>
      </c>
      <c r="P2" s="4" t="s">
        <v>1</v>
      </c>
      <c r="Q2" s="4" t="s">
        <v>2</v>
      </c>
      <c r="R2" s="4" t="s">
        <v>3</v>
      </c>
    </row>
    <row r="3" spans="1:18" ht="15" customHeight="1" x14ac:dyDescent="0.25">
      <c r="B3" s="16">
        <v>42370</v>
      </c>
      <c r="C3" s="33">
        <v>6986.07</v>
      </c>
      <c r="D3" s="25">
        <v>3136.65</v>
      </c>
      <c r="E3" s="25">
        <v>1614.57</v>
      </c>
      <c r="F3" s="25">
        <v>2234.85</v>
      </c>
      <c r="H3" s="16">
        <v>42370</v>
      </c>
      <c r="I3" s="25">
        <v>450.26799999999997</v>
      </c>
      <c r="J3" s="25">
        <v>241.13</v>
      </c>
      <c r="K3" s="25">
        <v>101.389</v>
      </c>
      <c r="L3" s="25">
        <v>107.749</v>
      </c>
      <c r="N3" s="16">
        <v>42370</v>
      </c>
      <c r="O3" s="25">
        <v>1143.345</v>
      </c>
      <c r="P3" s="25">
        <v>531.12199999999996</v>
      </c>
      <c r="Q3" s="25">
        <v>271.99400000000003</v>
      </c>
      <c r="R3" s="25">
        <v>340.23899999999998</v>
      </c>
    </row>
    <row r="4" spans="1:18" x14ac:dyDescent="0.25">
      <c r="B4" s="16">
        <v>42401</v>
      </c>
      <c r="C4" s="33">
        <v>20630.009999999998</v>
      </c>
      <c r="D4" s="25">
        <v>9208.92</v>
      </c>
      <c r="E4" s="25">
        <v>4584.03</v>
      </c>
      <c r="F4" s="25">
        <v>6837.06</v>
      </c>
      <c r="H4" s="16">
        <v>42401</v>
      </c>
      <c r="I4" s="25">
        <v>1450.1130000000001</v>
      </c>
      <c r="J4" s="25">
        <v>663.79600000000005</v>
      </c>
      <c r="K4" s="25">
        <v>345.75700000000001</v>
      </c>
      <c r="L4" s="25">
        <v>440.56</v>
      </c>
      <c r="N4" s="16">
        <v>42401</v>
      </c>
      <c r="O4" s="25">
        <v>1305.0129999999999</v>
      </c>
      <c r="P4" s="25">
        <v>630.97500000000002</v>
      </c>
      <c r="Q4" s="25">
        <v>295.72000000000003</v>
      </c>
      <c r="R4" s="25">
        <v>378.31799999999998</v>
      </c>
    </row>
    <row r="5" spans="1:18" x14ac:dyDescent="0.25">
      <c r="B5" s="16">
        <v>42430</v>
      </c>
      <c r="C5" s="33">
        <v>17079.509999999998</v>
      </c>
      <c r="D5" s="25">
        <v>7669.74</v>
      </c>
      <c r="E5" s="25">
        <v>3681.99</v>
      </c>
      <c r="F5" s="25">
        <v>5727.78</v>
      </c>
      <c r="H5" s="16">
        <v>42430</v>
      </c>
      <c r="I5" s="25">
        <v>1073.28</v>
      </c>
      <c r="J5" s="25">
        <v>513.89700000000005</v>
      </c>
      <c r="K5" s="25">
        <v>234.64099999999999</v>
      </c>
      <c r="L5" s="25">
        <v>324.74200000000002</v>
      </c>
      <c r="N5" s="16">
        <v>42430</v>
      </c>
      <c r="O5" s="25">
        <v>1174.605</v>
      </c>
      <c r="P5" s="25">
        <v>556.44899999999996</v>
      </c>
      <c r="Q5" s="25">
        <v>267.964</v>
      </c>
      <c r="R5" s="25">
        <v>350.19200000000001</v>
      </c>
    </row>
    <row r="6" spans="1:18" x14ac:dyDescent="0.25">
      <c r="B6" s="16">
        <v>42461</v>
      </c>
      <c r="C6" s="33">
        <v>13042.5</v>
      </c>
      <c r="D6" s="25">
        <v>5818.83</v>
      </c>
      <c r="E6" s="25">
        <v>2844.93</v>
      </c>
      <c r="F6" s="25">
        <v>4378.74</v>
      </c>
      <c r="H6" s="16">
        <v>42461</v>
      </c>
      <c r="I6" s="25">
        <v>1145.569</v>
      </c>
      <c r="J6" s="25">
        <v>547.476</v>
      </c>
      <c r="K6" s="25">
        <v>255.554</v>
      </c>
      <c r="L6" s="25">
        <v>342.589</v>
      </c>
      <c r="N6" s="16">
        <v>42461</v>
      </c>
      <c r="O6" s="25">
        <v>1213.9829999999999</v>
      </c>
      <c r="P6" s="25">
        <v>582.221</v>
      </c>
      <c r="Q6" s="25">
        <v>280.39800000000002</v>
      </c>
      <c r="R6" s="25">
        <v>351.30099999999999</v>
      </c>
    </row>
    <row r="7" spans="1:18" s="6" customFormat="1" x14ac:dyDescent="0.25">
      <c r="B7" s="16">
        <v>42491</v>
      </c>
      <c r="C7" s="33">
        <v>17473.830000000002</v>
      </c>
      <c r="D7" s="25">
        <v>9410.31</v>
      </c>
      <c r="E7" s="25">
        <v>3802.74</v>
      </c>
      <c r="F7" s="25">
        <v>4260.78</v>
      </c>
      <c r="H7" s="16">
        <v>42491</v>
      </c>
      <c r="I7" s="25">
        <v>1912.1590000000001</v>
      </c>
      <c r="J7" s="25">
        <v>931.94200000000001</v>
      </c>
      <c r="K7" s="25">
        <v>427.00299999999999</v>
      </c>
      <c r="L7" s="25">
        <v>553.21400000000006</v>
      </c>
      <c r="N7" s="16">
        <v>42491</v>
      </c>
      <c r="O7" s="25">
        <v>2001.59</v>
      </c>
      <c r="P7" s="25">
        <v>1034.451</v>
      </c>
      <c r="Q7" s="25">
        <v>441.93400000000003</v>
      </c>
      <c r="R7" s="25">
        <v>525.20500000000004</v>
      </c>
    </row>
    <row r="8" spans="1:18" ht="15" customHeight="1" x14ac:dyDescent="0.25">
      <c r="B8" s="16">
        <v>42522</v>
      </c>
      <c r="C8" s="33">
        <v>10789.83</v>
      </c>
      <c r="D8" s="25">
        <v>6258.36</v>
      </c>
      <c r="E8" s="25">
        <v>2505.66</v>
      </c>
      <c r="F8" s="25">
        <v>2025.81</v>
      </c>
      <c r="H8" s="16">
        <v>42522</v>
      </c>
      <c r="I8" s="25">
        <v>1682.51</v>
      </c>
      <c r="J8" s="25">
        <v>816.21</v>
      </c>
      <c r="K8" s="25">
        <v>370.36599999999999</v>
      </c>
      <c r="L8" s="25">
        <v>495.93400000000003</v>
      </c>
      <c r="N8" s="16">
        <v>42522</v>
      </c>
      <c r="O8" s="25">
        <v>1955.02</v>
      </c>
      <c r="P8" s="25">
        <v>1027.058</v>
      </c>
      <c r="Q8" s="25">
        <v>404.916</v>
      </c>
      <c r="R8" s="25">
        <v>523.04600000000005</v>
      </c>
    </row>
    <row r="9" spans="1:18" x14ac:dyDescent="0.25">
      <c r="B9" s="16">
        <v>42552</v>
      </c>
      <c r="C9" s="33">
        <v>8973.93</v>
      </c>
      <c r="D9" s="25">
        <v>5206.17</v>
      </c>
      <c r="E9" s="25">
        <v>2168.61</v>
      </c>
      <c r="F9" s="25">
        <v>1599.15</v>
      </c>
      <c r="H9" s="16">
        <v>42552</v>
      </c>
      <c r="I9" s="25">
        <v>1313.56</v>
      </c>
      <c r="J9" s="25">
        <v>643.38800000000003</v>
      </c>
      <c r="K9" s="25">
        <v>306.27699999999999</v>
      </c>
      <c r="L9" s="25">
        <v>363.89499999999998</v>
      </c>
      <c r="N9" s="16">
        <v>42552</v>
      </c>
      <c r="O9" s="25">
        <v>1590.5129999999999</v>
      </c>
      <c r="P9" s="25">
        <v>805.9</v>
      </c>
      <c r="Q9" s="25">
        <v>374.81200000000001</v>
      </c>
      <c r="R9" s="25">
        <v>409.80099999999999</v>
      </c>
    </row>
    <row r="10" spans="1:18" x14ac:dyDescent="0.25">
      <c r="B10" s="16">
        <v>42583</v>
      </c>
      <c r="C10" s="33">
        <v>11034.24</v>
      </c>
      <c r="D10" s="25">
        <v>6438.72</v>
      </c>
      <c r="E10" s="25">
        <v>2348.79</v>
      </c>
      <c r="F10" s="25">
        <v>2246.73</v>
      </c>
      <c r="H10" s="16">
        <v>42583</v>
      </c>
      <c r="I10" s="25">
        <v>1643.625</v>
      </c>
      <c r="J10" s="25">
        <v>815.01900000000001</v>
      </c>
      <c r="K10" s="25">
        <v>371.09399999999999</v>
      </c>
      <c r="L10" s="25">
        <v>457.512</v>
      </c>
      <c r="N10" s="16">
        <v>42583</v>
      </c>
      <c r="O10" s="25">
        <v>1425.193</v>
      </c>
      <c r="P10" s="25">
        <v>698.32299999999998</v>
      </c>
      <c r="Q10" s="25">
        <v>313.43200000000002</v>
      </c>
      <c r="R10" s="25">
        <v>413.43799999999999</v>
      </c>
    </row>
    <row r="11" spans="1:18" x14ac:dyDescent="0.25">
      <c r="B11" s="16">
        <v>42614</v>
      </c>
      <c r="C11" s="33">
        <v>11730.06</v>
      </c>
      <c r="D11" s="25">
        <v>7008.18</v>
      </c>
      <c r="E11" s="25">
        <v>2595.9</v>
      </c>
      <c r="F11" s="25">
        <v>2125.98</v>
      </c>
      <c r="H11" s="16">
        <v>42614</v>
      </c>
      <c r="I11" s="25">
        <v>1410.088</v>
      </c>
      <c r="J11" s="25">
        <v>698.91800000000001</v>
      </c>
      <c r="K11" s="25">
        <v>321.75200000000001</v>
      </c>
      <c r="L11" s="25">
        <v>389.41800000000001</v>
      </c>
      <c r="N11" s="16">
        <v>42614</v>
      </c>
      <c r="O11" s="25">
        <v>1180.817</v>
      </c>
      <c r="P11" s="25">
        <v>605.60799999999995</v>
      </c>
      <c r="Q11" s="25">
        <v>248.86799999999999</v>
      </c>
      <c r="R11" s="25">
        <v>326.44099999999997</v>
      </c>
    </row>
    <row r="12" spans="1:18" x14ac:dyDescent="0.25">
      <c r="B12" s="16">
        <v>42644</v>
      </c>
      <c r="C12" s="33">
        <v>10242.24</v>
      </c>
      <c r="D12" s="25">
        <v>6187.26</v>
      </c>
      <c r="E12" s="25">
        <v>2191.59</v>
      </c>
      <c r="F12" s="25">
        <v>1863.39</v>
      </c>
      <c r="H12" s="16">
        <v>42644</v>
      </c>
      <c r="I12" s="25">
        <v>1393.568</v>
      </c>
      <c r="J12" s="25">
        <v>674.49900000000002</v>
      </c>
      <c r="K12" s="25">
        <v>308.322</v>
      </c>
      <c r="L12" s="25">
        <v>410.74700000000001</v>
      </c>
      <c r="N12" s="16">
        <v>42644</v>
      </c>
      <c r="O12" s="25">
        <v>602.51199999999994</v>
      </c>
      <c r="P12" s="25">
        <v>290.07799999999997</v>
      </c>
      <c r="Q12" s="25">
        <v>131.96799999999999</v>
      </c>
      <c r="R12" s="25">
        <v>180.46600000000001</v>
      </c>
    </row>
    <row r="13" spans="1:18" ht="15" customHeight="1" x14ac:dyDescent="0.25">
      <c r="B13" s="16">
        <v>42675</v>
      </c>
      <c r="C13" s="33">
        <v>2689.68</v>
      </c>
      <c r="D13" s="25"/>
      <c r="E13" s="25"/>
      <c r="F13" s="25"/>
      <c r="H13" s="16">
        <v>42675</v>
      </c>
      <c r="I13" s="25">
        <v>1134.9829999999999</v>
      </c>
      <c r="J13" s="25"/>
      <c r="K13" s="25"/>
      <c r="L13" s="25"/>
      <c r="N13" s="16">
        <v>42675</v>
      </c>
      <c r="O13" s="25">
        <v>5125.4359999999997</v>
      </c>
      <c r="P13" s="25"/>
      <c r="Q13" s="25"/>
      <c r="R13" s="25"/>
    </row>
    <row r="14" spans="1:18" x14ac:dyDescent="0.25">
      <c r="A14" s="31"/>
      <c r="B14" s="16">
        <v>42705</v>
      </c>
      <c r="C14" s="33">
        <v>4057.98</v>
      </c>
      <c r="D14" s="25"/>
      <c r="E14" s="25"/>
      <c r="F14" s="25"/>
      <c r="G14" s="32"/>
      <c r="H14" s="16">
        <v>42705</v>
      </c>
      <c r="I14" s="25">
        <v>3399.33</v>
      </c>
      <c r="J14" s="25"/>
      <c r="K14" s="25"/>
      <c r="L14" s="25"/>
      <c r="N14" s="16">
        <v>42705</v>
      </c>
      <c r="O14" s="25">
        <v>13869.007</v>
      </c>
      <c r="P14" s="25"/>
      <c r="Q14" s="25"/>
      <c r="R14" s="25"/>
    </row>
    <row r="15" spans="1:18" s="11" customFormat="1" x14ac:dyDescent="0.25">
      <c r="C15" s="34">
        <f>C3+C4+C5+C6+C7+C8+C9+C10+C11+C12+C13+C14</f>
        <v>134729.88</v>
      </c>
      <c r="I15" s="34">
        <f>I3+I4+I5+I6+I7+I8+I9+I10+I11+I12+I13+I14</f>
        <v>18009.053</v>
      </c>
      <c r="O15" s="34">
        <f>O3+O4+O5+O6+O7+O8+O9+O10+O11+O12+O13+O14</f>
        <v>32587.034</v>
      </c>
    </row>
    <row r="16" spans="1:18" s="11" customFormat="1" x14ac:dyDescent="0.25">
      <c r="I16" s="30"/>
      <c r="J16" s="30"/>
    </row>
    <row r="17" spans="3:18" s="11" customFormat="1" x14ac:dyDescent="0.25">
      <c r="D17" s="11">
        <f>D6/C6</f>
        <v>0.44614376078205864</v>
      </c>
      <c r="E17" s="11">
        <f>E6/C6</f>
        <v>0.21812765957446809</v>
      </c>
      <c r="F17" s="11">
        <f>F6/C6</f>
        <v>0.33572857964347325</v>
      </c>
    </row>
    <row r="18" spans="3:18" s="11" customFormat="1" x14ac:dyDescent="0.25">
      <c r="C18" s="11">
        <v>50000</v>
      </c>
      <c r="I18" s="11">
        <v>40000</v>
      </c>
      <c r="J18" s="11">
        <f>J7/I7</f>
        <v>0.48737683424861633</v>
      </c>
      <c r="K18" s="11">
        <f>K7/I7</f>
        <v>0.22330935868826807</v>
      </c>
      <c r="L18" s="11">
        <f>L7/I7</f>
        <v>0.2893138070631156</v>
      </c>
      <c r="O18" s="11">
        <v>150000</v>
      </c>
      <c r="P18" s="11">
        <f>P7/O7</f>
        <v>0.5168146323672681</v>
      </c>
      <c r="Q18" s="11">
        <f>Q7/O7</f>
        <v>0.22079147078072933</v>
      </c>
      <c r="R18" s="11">
        <f>R7/O7</f>
        <v>0.26239389685200271</v>
      </c>
    </row>
    <row r="19" spans="3:18" s="11" customFormat="1" x14ac:dyDescent="0.25">
      <c r="D19" s="11">
        <f>D17*C18</f>
        <v>22307.188039102934</v>
      </c>
      <c r="E19" s="11">
        <f>E17*C18</f>
        <v>10906.382978723404</v>
      </c>
      <c r="F19" s="11">
        <f>F17*C18</f>
        <v>16786.428982173664</v>
      </c>
    </row>
    <row r="20" spans="3:18" s="11" customFormat="1" x14ac:dyDescent="0.25">
      <c r="D20" s="78"/>
      <c r="E20" s="78"/>
      <c r="J20" s="11">
        <f>J18*I18</f>
        <v>19495.073369944654</v>
      </c>
      <c r="K20" s="11">
        <f>K18*I18</f>
        <v>8932.3743475307219</v>
      </c>
      <c r="L20" s="11">
        <f>L18*I18</f>
        <v>11572.552282524624</v>
      </c>
      <c r="P20" s="11">
        <f>P18*O18</f>
        <v>77522.194855090216</v>
      </c>
      <c r="Q20" s="11">
        <f>Q18*O18</f>
        <v>33118.7206171094</v>
      </c>
      <c r="R20" s="11">
        <f>R18*O18</f>
        <v>39359.084527800405</v>
      </c>
    </row>
    <row r="21" spans="3:18" s="11" customFormat="1" x14ac:dyDescent="0.25"/>
    <row r="22" spans="3:18" s="11" customFormat="1" x14ac:dyDescent="0.25"/>
    <row r="23" spans="3:18" s="11" customFormat="1" x14ac:dyDescent="0.25"/>
    <row r="24" spans="3:18" s="11" customFormat="1" x14ac:dyDescent="0.25"/>
    <row r="25" spans="3:18" s="11" customFormat="1" x14ac:dyDescent="0.25"/>
    <row r="26" spans="3:18" s="11" customFormat="1" x14ac:dyDescent="0.25"/>
    <row r="27" spans="3:18" s="11" customFormat="1" x14ac:dyDescent="0.25"/>
    <row r="28" spans="3:18" s="11" customFormat="1" x14ac:dyDescent="0.25"/>
    <row r="29" spans="3:18" s="11" customFormat="1" x14ac:dyDescent="0.25"/>
    <row r="30" spans="3:18" s="11" customFormat="1" x14ac:dyDescent="0.25"/>
    <row r="31" spans="3:18" s="11" customFormat="1" x14ac:dyDescent="0.25"/>
    <row r="32" spans="3:18" s="11" customFormat="1" x14ac:dyDescent="0.25"/>
    <row r="33" s="11" customFormat="1" x14ac:dyDescent="0.25"/>
    <row r="34" s="11" customFormat="1" x14ac:dyDescent="0.25"/>
    <row r="35" s="11" customFormat="1" x14ac:dyDescent="0.25"/>
  </sheetData>
  <mergeCells count="1">
    <mergeCell ref="D20:E20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İcmal</vt:lpstr>
      <vt:lpstr>santral</vt:lpstr>
      <vt:lpstr>kuştepe</vt:lpstr>
      <vt:lpstr>dolapdere</vt:lpstr>
      <vt:lpstr>kozyatağı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2016-12-19T10:51:00Z</dcterms:modified>
</cp:coreProperties>
</file>