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.ayan\AppData\Local\Microsoft\Windows\INetCache\Content.Outlook\PK0UQ222\"/>
    </mc:Choice>
  </mc:AlternateContent>
  <bookViews>
    <workbookView xWindow="0" yWindow="0" windowWidth="20460" windowHeight="7590" tabRatio="766"/>
  </bookViews>
  <sheets>
    <sheet name="Fiyatlandırma" sheetId="1" r:id="rId1"/>
    <sheet name="Ticari Koşullar" sheetId="2" r:id="rId2"/>
    <sheet name="Güvenlik Müdürü" sheetId="3" r:id="rId3"/>
    <sheet name="Konteyner Detayları" sheetId="5" r:id="rId4"/>
    <sheet name="Diğer Teknik Detaylar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hidden="1">[1]DOKUM!$B$4:$B$4</definedName>
    <definedName name="__123Graph_B" hidden="1">[1]DOKUM!$B$5:$B$5</definedName>
    <definedName name="__123Graph_C" hidden="1">[1]DOKUM!$B$6:$B$6</definedName>
    <definedName name="__123Graph_D" hidden="1">[1]DOKUM!$B$7:$B$7</definedName>
    <definedName name="__123Graph_E" hidden="1">[1]DOKUM!$B$8:$B$8</definedName>
    <definedName name="__123Graph_X" hidden="1">[1]DOKUM!$A$4:$A$8</definedName>
    <definedName name="a" hidden="1">[1]DOKUMyan!$B$8:$B$8</definedName>
    <definedName name="Asgari" localSheetId="0">[2]Algoritma!$F$4</definedName>
    <definedName name="Asgari">[3]Algoritma!$F$4</definedName>
    <definedName name="AXS">[4]ÇARPAN!$B$3</definedName>
    <definedName name="b" hidden="1">[1]DOKUMyan!$B$7:$B$7</definedName>
    <definedName name="Bolge" localSheetId="0">[5]PM!$B$3:$B$84</definedName>
    <definedName name="Bolge">[6]PM!$B$3:$B$84</definedName>
    <definedName name="Damga" localSheetId="0">[5]PM!$I$5:$I$9</definedName>
    <definedName name="Damga">[6]PM!$I$5:$I$9</definedName>
    <definedName name="DOL">[4]ÇARPAN!$B$32</definedName>
    <definedName name="ER">[7]Sheet1!$B$28</definedName>
    <definedName name="GG">[4]ÇARPAN!$B$6</definedName>
    <definedName name="IC">[4]ÇARPAN!$B$5</definedName>
    <definedName name="M">[4]ÇARPAN!$B$4</definedName>
    <definedName name="MAR">[4]ÇARPAN!$B$34</definedName>
    <definedName name="MX">[4]ÇARPAN!$B$8</definedName>
    <definedName name="MY">[4]ÇARPAN!$B$7</definedName>
    <definedName name="NetBrut" localSheetId="0">[5]PM!$H$5:$H$6</definedName>
    <definedName name="NetBrut">[6]PM!$H$5:$H$6</definedName>
    <definedName name="p" hidden="1">#REF!</definedName>
    <definedName name="ptip" localSheetId="0">#REF!</definedName>
    <definedName name="ptip">#REF!</definedName>
    <definedName name="SDG" localSheetId="0">'[8]Maliyet Tablosu'!#REF!</definedName>
    <definedName name="SDG">'[8]Maliyet Tablosu'!#REF!</definedName>
    <definedName name="Sprache">[9]Sprachblatt!$B$4:$K$770</definedName>
    <definedName name="Sprache_2">#N/A</definedName>
    <definedName name="statu" localSheetId="0">[5]PM!$H$2:$H$3</definedName>
    <definedName name="statu">[6]PM!$H$2:$H$3</definedName>
    <definedName name="Tesvik" localSheetId="0">[5]PM!$H$11:$H$12</definedName>
    <definedName name="Tesvik">[6]PM!$H$11:$H$12</definedName>
    <definedName name="TTTTT" hidden="1">[1]DOKUMyan!$A$4:$A$8</definedName>
    <definedName name="UcretliEmekli" localSheetId="0">[5]PM!$H$8:$H$9</definedName>
    <definedName name="UcretliEmekli">[6]PM!$H$8:$H$9</definedName>
    <definedName name="USD">[7]Sheet1!$B$15</definedName>
    <definedName name="YU">[4]ÇARPAN!$B$45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K8" i="1"/>
  <c r="J8" i="1"/>
  <c r="E9" i="1" l="1"/>
  <c r="E18" i="1" s="1"/>
  <c r="D9" i="1"/>
  <c r="E20" i="1" l="1"/>
  <c r="D12" i="1"/>
  <c r="E12" i="1"/>
  <c r="D18" i="1"/>
  <c r="D20" i="1"/>
  <c r="E13" i="1" l="1"/>
  <c r="E21" i="1"/>
  <c r="E23" i="1" s="1"/>
  <c r="E24" i="1" s="1"/>
  <c r="E14" i="1"/>
  <c r="D13" i="1"/>
  <c r="D21" i="1"/>
  <c r="D23" i="1" s="1"/>
  <c r="D24" i="1" s="1"/>
  <c r="D14" i="1"/>
  <c r="E25" i="1" l="1"/>
  <c r="E26" i="1" s="1"/>
  <c r="E33" i="1" s="1"/>
  <c r="D25" i="1"/>
  <c r="D26" i="1" s="1"/>
  <c r="D33" i="1" s="1"/>
  <c r="E16" i="1"/>
  <c r="E17" i="1" s="1"/>
  <c r="E22" i="1" s="1"/>
  <c r="D16" i="1"/>
  <c r="D17" i="1" s="1"/>
  <c r="D19" i="1" s="1"/>
  <c r="E19" i="1" l="1"/>
  <c r="D22" i="1"/>
  <c r="D34" i="1"/>
  <c r="E34" i="1"/>
  <c r="O6" i="1" s="1"/>
  <c r="P6" i="1" l="1"/>
</calcChain>
</file>

<file path=xl/sharedStrings.xml><?xml version="1.0" encoding="utf-8"?>
<sst xmlns="http://schemas.openxmlformats.org/spreadsheetml/2006/main" count="159" uniqueCount="149">
  <si>
    <t>BRÜT ÜCRET</t>
  </si>
  <si>
    <t>Yol ücreti Brüt</t>
  </si>
  <si>
    <t>TOPLAM KAZANÇ</t>
  </si>
  <si>
    <t>SSK TABANI</t>
  </si>
  <si>
    <t>SSK TAVANI</t>
  </si>
  <si>
    <t>SSK MATRAHI</t>
  </si>
  <si>
    <t>SSK KESİNTİSİ</t>
  </si>
  <si>
    <t xml:space="preserve">İŞSİZLİK SİGORTASI  </t>
  </si>
  <si>
    <t>VERGİ İNDİRİMİ</t>
  </si>
  <si>
    <t>GELİR VERGİSİ MATRAHI</t>
  </si>
  <si>
    <t>GELİR VERGİSİ KESİNTİSİ</t>
  </si>
  <si>
    <t>DAMGA VERGİSİ KESİNTİSİ</t>
  </si>
  <si>
    <t>NET ÖDENEN</t>
  </si>
  <si>
    <t>SSK İŞVEREN PAYI</t>
  </si>
  <si>
    <t>İŞSİZLİK SİGORTASI İŞVEREN PAYI</t>
  </si>
  <si>
    <t>YASAL KESİNTİLER ( PERSONEL )</t>
  </si>
  <si>
    <t>YASAL ÖDEMELER ( İŞVEREN )</t>
  </si>
  <si>
    <t>TOPLAM MALİYET</t>
  </si>
  <si>
    <t>YILLIK İZİN (Gün)</t>
  </si>
  <si>
    <t>PERSONEL ARA TOPLAM</t>
  </si>
  <si>
    <t>YEMEK ( AYNİ )</t>
  </si>
  <si>
    <t>YOL PARASI</t>
  </si>
  <si>
    <t>KIDEM TAZMİNATI TAVANI</t>
  </si>
  <si>
    <t>KIDEM TAZMİNATI PAYI (%)</t>
  </si>
  <si>
    <t>İHBAR TAZMİNATI PAYI (%)</t>
  </si>
  <si>
    <t>PERSONEL MALİYETİ (AYLIK)</t>
  </si>
  <si>
    <t>PERSONEL SAYISI</t>
  </si>
  <si>
    <t>TOPLAM PERSONEL MALİYETİ (AYLIK)</t>
  </si>
  <si>
    <t>Güvenlik Müdürü</t>
  </si>
  <si>
    <t>Ticari Koşullar</t>
  </si>
  <si>
    <t>l</t>
  </si>
  <si>
    <t>Sözleşme süresi 24 ay süreli olacaktır</t>
  </si>
  <si>
    <t>Sözleşme 6 Şubat 2017 Pazartesi itibariyle geçerli olacaktır</t>
  </si>
  <si>
    <t>FİRMA 2 aylık hizmet bedeli tutarında teminat mektubunu BİLGİ'ye vermeyi kabul eder</t>
  </si>
  <si>
    <t xml:space="preserve">Personellerin kıdem tazminatları BİLGİ tarafından, yıllık izin bedelleri, resmi tatil &amp; bayram fazla mesai giderleri ve hastalık/idari izin bedelleri FİRMA tarafından karşılanacaktır. </t>
  </si>
  <si>
    <t>Personelin ulaşım giderleri FİRMA tarafından karşılanacaktır.</t>
  </si>
  <si>
    <t>Personelin yemek giderleri FİRMA; çay, su, şeker gibi sair giderleri BİLGİ tarafından karşılanacaktır.</t>
  </si>
  <si>
    <t>Sözleşme damga vergisi FİRMA tarafından ödenecektir.</t>
  </si>
  <si>
    <t>Fiyatlara KDV dahil değildir.</t>
  </si>
  <si>
    <t>Aylık hizmet bedeli, fatura tarihinden sonra 45 günü takip eden ilk Cuma günü ödenecektir</t>
  </si>
  <si>
    <t>Personel kıyafetleri 100% pamuk olmalı</t>
  </si>
  <si>
    <t>Yazlık</t>
  </si>
  <si>
    <t>2 gömlek, 2 pantolon, 1 kemer</t>
  </si>
  <si>
    <t>Kışlık</t>
  </si>
  <si>
    <t>2 gömlek, 1 kravat, 1 süveter, 1 ceket, 1 kaban, 2 pantolon, 1 kemer, 1 bere, 1 eldiven</t>
  </si>
  <si>
    <t>İstanbul Bilgi Üniversitesi 2547 sayılı Yükseköğretim Kanunu ve 488 sayılı Damga Vergisi Kanunu kapsamında damga vergisi ödemekten muaftır. Bu sebeple işbu sözleşmeden doğan damga vergisi FİRMA tarafından ödenecektir.</t>
  </si>
  <si>
    <t>to enable individuals with disabilities to perform essential functions.</t>
  </si>
  <si>
    <t>proposals.</t>
  </si>
  <si>
    <t>arena.</t>
  </si>
  <si>
    <t>evolving decentralized business environment.</t>
  </si>
  <si>
    <t>experience.</t>
  </si>
  <si>
    <t>· Able to communicate business impact of safety and security related concerns and project</t>
  </si>
  <si>
    <t>· Results-oriented person who can achieve tangible improvements in the corporate security</t>
  </si>
  <si>
    <t>· Working knowledge of current security- and safety-related technologies.</t>
  </si>
  <si>
    <t>· Able to implement flexible security solutions, dictated by the needs of a hybrid and rapidly</t>
  </si>
  <si>
    <t>· Able to manage and lead a diverse work force in the accomplishment of complex objectives.</t>
  </si>
  <si>
    <t>· Excellent technical and communications skills are a must, as well as proven security leadership</t>
  </si>
  <si>
    <t>Hizmet haftanın 7 günü 07:00-22:30 saatleri arasında alınacaktır.</t>
  </si>
  <si>
    <t>X-Ray Cihazı</t>
  </si>
  <si>
    <t>Metal Dedektör</t>
  </si>
  <si>
    <t>Konteyner</t>
  </si>
  <si>
    <t>Güvenlik Görevlisi
(X-Ray Sertifikalı)</t>
  </si>
  <si>
    <t>KIYAFET</t>
  </si>
  <si>
    <t>SENELİK TOPLAM BEDEL [TL]</t>
  </si>
  <si>
    <t>AYLIK TOPLAM BEDEL [TL]</t>
  </si>
  <si>
    <t>Güvenlik Personelinin x-ray sertifikasyonu ve en az 2 yıllık x-ray cihazları benzer bir hizmet kapsamında (okul, hastane, AVM, havalimanları, vb) kullanmış olması gerekmektedir.</t>
  </si>
  <si>
    <t>HİZMET SAATLERİ</t>
  </si>
  <si>
    <t>X-RAY SERTİFİKASYONU</t>
  </si>
  <si>
    <t>Sözleşme 31 Ocak 2019 tarihine kadar geçerli olacaktır</t>
  </si>
  <si>
    <t>ADET</t>
  </si>
  <si>
    <t>BİRİM FİYAT</t>
  </si>
  <si>
    <t>TOPLAM FİYAT</t>
  </si>
  <si>
    <t>PERSONEL GİDERLERİ</t>
  </si>
  <si>
    <t>EKİPMAN GİDERLERİ</t>
  </si>
  <si>
    <t>HİZMET BEDELİ</t>
  </si>
  <si>
    <t>KIYAFET DETAYLARI</t>
  </si>
  <si>
    <t>Teknik Müdürlüğün gösterdiği alana aplikasyon yapılması ve Temel yapısı için hafriyat çalışması yapılması,</t>
  </si>
  <si>
    <t>Kalıp işlerinin yapılması</t>
  </si>
  <si>
    <t>Beton sınıfı C30, min. 25 cm yükseliğinde dökülecek, tamamlanmış halinde kaldırımdan 10 cm yüksek olacaktır. Girişte engelli rampası olacaktır. Betonun görünen yüzleri alikobant kaplanacaktır.</t>
  </si>
  <si>
    <t>Beton dökülecek alan (8m x 6,20m ) 50 m2</t>
  </si>
  <si>
    <t>Kullanılacak demir donatı Tek hasır çap 14  lük demir 20cm ara ile montajı yapılacak</t>
  </si>
  <si>
    <t>Yapının içi idarenin belirleyeceği renkte 60 x 30 kaymaz fayans olacak.</t>
  </si>
  <si>
    <t>Yapı çelik konstrüksiyondan yapılacak (Kolonlar 15 x 15 x 3 kutu profil olacaktır).</t>
  </si>
  <si>
    <t>Çatı profilleri, çerçevesi ve orta kayıt 15 x 15 x 3, ara kayıtlar 80 x 80 x 3 ve 60x40 profillerden olacaktır.</t>
  </si>
  <si>
    <t>Çelik konstrüksiyondan gizli dereli çatı olacaktır.Eğimi çim alana doğru olacaktır. Alüminyum ile aynı renk yağmur olukları olacaktır.</t>
  </si>
  <si>
    <t>İçi asma tavan olacak, çatı ve tavan arası boşluk min. 35 cm olacaktır.</t>
  </si>
  <si>
    <t>Doğramalar giydirme cephe olacaktır. Alüminyum ve alikobantların renk kodu Teknik müdürlük tarafından verilecektir.(Doğramalar ve Camlar ısı yalıtımlı, füme rengi olacaktır)</t>
  </si>
  <si>
    <t>Planda bankonun arkasına gelen bölge yeşil alçıpan+taşyünü, dışı doğramalarla aynı renk alikobant kaplı olacaktır.</t>
  </si>
  <si>
    <t>Klima, Mısubishi Electric 48.000 BTU (14 kW) tavan tipi, dört yön üflemeli</t>
  </si>
  <si>
    <t>Çıkıştarafında 5 x 15 deck yol yapılarak meydana bağlanacaktır.</t>
  </si>
  <si>
    <t>Aydınlatma armatürleri ACK 10W COB. LAD downlight( sarı ışık) olacaktır.</t>
  </si>
  <si>
    <t>Legrand Kablo kanalı (50 x 105) ve anahtar.priz ve akseseuarları kullanılacaktır.</t>
  </si>
  <si>
    <t>Dış mekan elektrik panosu kullanılacaktır.</t>
  </si>
  <si>
    <t>Turnikelerin ve X ray cihazlarının kabloları yer altı olacaktır.</t>
  </si>
  <si>
    <t>Elektrik, data, yangın ana beslemeleri idare tarafından yapılacak, iç dağılım firma tarafında yapılacaktır.</t>
  </si>
  <si>
    <t>İşe başlamadan önce, çalışma planlamasında ve kullanılacak malzemeler konusunda Teknik Müdürlük onayı alınacaktır.</t>
  </si>
  <si>
    <t>Teknik Müdürlük planda revizyon yapabilir.</t>
  </si>
  <si>
    <t>Teknik Müdürlük görevlileri ile beraber saha keşfi yapılması gerekmektedir.</t>
  </si>
  <si>
    <t>TEK SEFERDE 45 GÜN VADE İLE ÖDENECEKTİR</t>
  </si>
  <si>
    <t>İSTANBUL BİLGİ ÜNiVERSİTESİ yetkililerinin göstereceği alanda;</t>
  </si>
  <si>
    <t>EĞİTİM ve/veya DENEYİM:</t>
  </si>
  <si>
    <t>· Lisans Derecesi gerekmektedir. Güvenlikle ilgili dallarda master derecesi istenmektedir.</t>
  </si>
  <si>
    <t>· Liderlik kapasitesinde 3+ yıl dahil olmak üzere, kolluk kuvveti, halk güvenliği gibi güvenlikle ilgili alanlarda 5-10 yıl deneyim.</t>
  </si>
  <si>
    <t xml:space="preserve">·  Özellikle yükseköğretimde, güvenlik ve emniyet politikaları ve mevzuat ortamlarında bilgi ve deneyim istenmektedir. </t>
  </si>
  <si>
    <t>· İş sürekliliğinin planlanması, denetleme ve risk yönetiminde deneyim istenmektedir.</t>
  </si>
  <si>
    <t>GENEL ÖZET:</t>
  </si>
  <si>
    <t>Bilgi için güvenlik ve emniyet konularının uygulanmasını ve değerlendirmesini yönlendirir.</t>
  </si>
  <si>
    <t>Personel, tesis, mülk ve diğer şirket varlıklarının güvenlik ve emniyetini sağlar.</t>
  </si>
  <si>
    <t xml:space="preserve">Yerel ihtiyaçlar için uygun olan revizyonları önerir; yerel güvenlik ve emniyet konularını tanımlar. </t>
  </si>
  <si>
    <t>ÖNEMLİ GÖREVLER VE SORUMLULUKLAR:</t>
  </si>
  <si>
    <t>Politika:</t>
  </si>
  <si>
    <t xml:space="preserve">· Bir kampusta veya lokasyonda global güvenlik politikasını uygular; güvenliğe revizyonları ve uygun oIan yerlerde bölge yönetimine politikaları, prosedürleri ve yönergeleri önerir </t>
  </si>
  <si>
    <t>· Yerel güvenlik verilerinin ve bilgilerinin toplanması, analizi ve dağıtımını yönetir.</t>
  </si>
  <si>
    <t>· Aşağıdaki alanlarda programları ve politikaları uygular:</t>
  </si>
  <si>
    <t>o seyahat yönetimi</t>
  </si>
  <si>
    <t>o Afet Kurtarma</t>
  </si>
  <si>
    <t xml:space="preserve">o Operasyonların devamı </t>
  </si>
  <si>
    <t>o Fiziksel Koruma</t>
  </si>
  <si>
    <t xml:space="preserve">o Kriz Yönetimi </t>
  </si>
  <si>
    <t xml:space="preserve">o Acil durum planlama </t>
  </si>
  <si>
    <t xml:space="preserve">o performans ölçüleri </t>
  </si>
  <si>
    <t>o program incelemeleri</t>
  </si>
  <si>
    <t>o diğer uygun olanlar.</t>
  </si>
  <si>
    <t>Olay Müdahale ve acil durum hazırlığı:</t>
  </si>
  <si>
    <t xml:space="preserve">· Güvenlik ve emniyet konularında yerel irtibat noktası olarak hareket eder;mesai sonrasındaki acil durumlara müdahale etmelidir. </t>
  </si>
  <si>
    <t xml:space="preserve">· Güvenlik konularını, doğal afetleri ve jeopolitik tehditleri ve olayları önler, etkilerini azaltır ve müdahale eder. </t>
  </si>
  <si>
    <t>·Kampus veya lokasyondaki güvenlik değerlendirmeleri ile ilgili düzenli raporlar düzenler.</t>
  </si>
  <si>
    <t xml:space="preserve">· Güvenlik ihlallerini araştırır ve gerektiğinde bu ihlaller ile ilgili disiplin ve hukuki konularda destek verir </t>
  </si>
  <si>
    <t>· Operasyon planlarını devamını ve afet kurtarma uygulamalarını yönetir.</t>
  </si>
  <si>
    <t xml:space="preserve">· Çalışanlar, öğrenciler ve ziyaretçiler için tehlikeleri belirler ve güvenli çalışma ortamı sağlar. </t>
  </si>
  <si>
    <t>Uygunluk ve Yürütme</t>
  </si>
  <si>
    <t xml:space="preserve">· Uluslararası ve Sanayi Uygulamalarını (GIIP) karşılamak için standart güvenlik politikaları ve düzenlemeleri ile ilgili olarak uygunluk görevlisi olarak hizmet verir. </t>
  </si>
  <si>
    <t xml:space="preserve">·  Emniyet ve güvenlik düzenlemeleri ile ilgili denetimleri yürütür ve yönetir. </t>
  </si>
  <si>
    <t>· Şirket için emniyet ve güvenlik konularında yerel, devlet ve federal hükümet ve kolluk kuvvetleri memurları ile irtibat kurar.</t>
  </si>
  <si>
    <t>· Güvenlik personelini ve/ veya  sözleşmeli güvenlik hizmetlerini yönetir.</t>
  </si>
  <si>
    <t>Takım Eğitimi, Öğretimi ve Yönetimi:</t>
  </si>
  <si>
    <t xml:space="preserve">· Ofis personeli için uygun güvenli ve emniyetle ilgili eğitimi ve malzemeleri geliştirmede destek verir ve ihtiyaçları belirler. </t>
  </si>
  <si>
    <t xml:space="preserve">· Personelin becerilerini geliştirir ve acil durum müdahale ve diğer sorumluluk konusunda personeli hazırlar </t>
  </si>
  <si>
    <t xml:space="preserve">· İş ürününün incelenmesi ve/veya gözlemlenmesi aracılığı ile iş performansını değerlendirir ve yönetir. </t>
  </si>
  <si>
    <t xml:space="preserve">GEREKLİ TEKNİK, YÖNETİM VE KİŞİSEL BECERİLER </t>
  </si>
  <si>
    <t>Bu işi başarı ile ifa etmek için, bir birey temek görevlerini başarılı şekilde yerine getirmelidir. Aşağıda listelenen gereksinimler, gerekli bilgi, beceri ve/veya yetenek temsilcileridir. Görevli olacak kişiler her temel işlevin performansına dayalı olarak kısmi şekilde değerlendirilecektir.</t>
  </si>
  <si>
    <t xml:space="preserve">Engelli kişilerin temel işlevleri yerine getirmesi için uygun konaklama verilebilir </t>
  </si>
  <si>
    <t xml:space="preserve">· Güvenlik ve emniyet ile ilgili proje önerilerinin ve konularının iş etkisini iletebilme </t>
  </si>
  <si>
    <t xml:space="preserve">· Kurumsal güvenlik alanında somut gelişmeler sağlayabilen Sonuç odaklı kişi </t>
  </si>
  <si>
    <t xml:space="preserve">· Güvenlik ve emniyetle ilgili teknolojiler hakkında bilgi sahibi olmak </t>
  </si>
  <si>
    <t xml:space="preserve">·  Merkezi olmayan iş ortamını hızlıca geliştiren ve bir hibridin ihtiyaçlarından etkilenen esnek güvenlik çözümlerini uygulayabilme  </t>
  </si>
  <si>
    <t>· Karmaşık hedeflerin gerçekleştirilmesindeki çeşitli iş günün yönetebilme ve yönlendirebilme.</t>
  </si>
  <si>
    <t xml:space="preserve">· Kanıtlanmış güvenlik liderlik deneyiminin yanı sıra mükemmel teknik ve iletişim becerileri zorunludur </t>
  </si>
  <si>
    <t>Kapılar DORMA marka kayar kapı, camları 5+5 füme lamine cam dan olacaktır.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</si>
</sst>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#,##0_ ;\-#,##0\ "/>
    <numFmt numFmtId="166" formatCode="#,##0\ \₺_);\(#,##0\)"/>
    <numFmt numFmtId="167" formatCode="#,##0.00\ \₺_);\(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</font>
    <font>
      <b/>
      <sz val="8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Wingdings"/>
      <charset val="2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charset val="16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</font>
    <font>
      <b/>
      <u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6" fontId="6" fillId="0" borderId="1" xfId="2" applyNumberFormat="1" applyFont="1" applyFill="1" applyBorder="1" applyAlignment="1">
      <alignment vertical="center"/>
    </xf>
    <xf numFmtId="0" fontId="11" fillId="0" borderId="0" xfId="0" applyFont="1"/>
    <xf numFmtId="167" fontId="6" fillId="0" borderId="1" xfId="2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166" fontId="14" fillId="0" borderId="1" xfId="2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2" borderId="1" xfId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0" fillId="0" borderId="0" xfId="0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4" fontId="12" fillId="2" borderId="2" xfId="2" applyFont="1" applyFill="1" applyBorder="1" applyAlignment="1">
      <alignment horizontal="center" vertical="center" wrapText="1"/>
    </xf>
    <xf numFmtId="164" fontId="12" fillId="2" borderId="4" xfId="2" applyFont="1" applyFill="1" applyBorder="1" applyAlignment="1">
      <alignment horizontal="center" vertical="center"/>
    </xf>
    <xf numFmtId="164" fontId="12" fillId="2" borderId="2" xfId="2" applyFont="1" applyFill="1" applyBorder="1" applyAlignment="1">
      <alignment horizontal="center" vertical="center"/>
    </xf>
    <xf numFmtId="164" fontId="12" fillId="2" borderId="4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/>
    </xf>
  </cellXfs>
  <cellStyles count="3">
    <cellStyle name="Currency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FEORTAK\2003=100%20ufe\2003=100UFEHES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perasyon%20Hizmet_Satis\Users\ekaraden\AppData\Local\Microsoft\Windows\Temporary%20Internet%20Files\Content.Outlook\78DEU4RO\PMSA%20Ankara_guv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RV2\Purchasing\Users\ekaraden\AppData\Local\Microsoft\Windows\Temporary%20Internet%20Files\Content.Outlook\78DEU4RO\PMSA%20Ankara_guv_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KFEN%20TOWER\&#199;ALI&#350;MA\TEK.FENTOWER%20TOKARTEKLIFI%20REV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perasyon%20Hizmet_Satis\Supply%20Chain\Purchasing\IM&amp;S%20&amp;%20TP\01%20-%20IM&amp;S\IM&amp;S%20COMMON\1_FSS\FM\EHSS\SECURITY%20SERVICES\2013\PROTOCOL%20No5%20Indexation\Financial%20Tables\ANALYSIS\Philsa_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RV2\Purchasing\Supply%20Chain\Purchasing\IM&amp;S%20&amp;%20TP\01%20-%20IM&amp;S\IM&amp;S%20COMMON\1_FSS\FM\EHSS\SECURITY%20SERVICES\2013\PROTOCOL%20No5%20Indexation\Financial%20Tables\ANALYSIS\Philsa_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teklifler\kuyumcukent\KUYUMCU%20KENT%20A%20BLOK%20&#199;ALI&#350;MA%203%20yen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lus%20&#304;stifaaaaaa\mert%20baser\Acer%20Masam&#252;st&#252;\&#304;neg&#246;l%20AVM\Kopya%20Medipol_Ba&#287;c&#305;lar_Hizmetleri_Maliyet-Analizi-17.11.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str-fs1\merkez\Documents%20and%20Settings\ukorkmaz\My%20Documents\Budget\2005\Twn\Documents%20and%20Settings\ukorkmaz\My%20Documents\Budget\2005\Bdz\802%20-%20BDZ%20FB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Ehesap"/>
      <sheetName val="zincir"/>
      <sheetName val="DOKUMyan"/>
      <sheetName val="DOKUM"/>
      <sheetName val="agranaliz (aylik)"/>
      <sheetName val="agranaliz (yıllık)"/>
      <sheetName val="18_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ETLEME MALİYETİ"/>
      <sheetName val="EĞİTİM MALİYET TABLOSU"/>
      <sheetName val="Finansman"/>
      <sheetName val="VERI_GIRIS"/>
      <sheetName val="OzetAnaliz"/>
      <sheetName val="Detay1"/>
      <sheetName val="D2"/>
      <sheetName val="Karsilastirma Teklif"/>
      <sheetName val="Karsilastirma 2016 vs 2015 "/>
      <sheetName val="DC Ankara"/>
      <sheetName val="D3_Musteri"/>
      <sheetName val="Saat"/>
      <sheetName val="B.FiyatArtis"/>
      <sheetName val="Yevmiye1"/>
      <sheetName val="D3_Mus_Yevmiye"/>
      <sheetName val="Yevmiye_Yillik"/>
      <sheetName val="Butce"/>
      <sheetName val="B1"/>
      <sheetName val="BT1"/>
      <sheetName val="PM"/>
      <sheetName val="GPM"/>
      <sheetName val="Algoritma"/>
      <sheetName val="AlgoritmaGVM"/>
      <sheetName val="BILGI"/>
      <sheetName val="BILGI_YEVMIY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L2" t="str">
            <v>Silahlı</v>
          </cell>
        </row>
      </sheetData>
      <sheetData sheetId="20"/>
      <sheetData sheetId="21">
        <row r="4">
          <cell r="F4">
            <v>910.44</v>
          </cell>
        </row>
      </sheetData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ETLEME MALİYETİ"/>
      <sheetName val="EĞİTİM MALİYET TABLOSU"/>
      <sheetName val="Finansman"/>
      <sheetName val="VERI_GIRIS"/>
      <sheetName val="OzetAnaliz"/>
      <sheetName val="Detay1"/>
      <sheetName val="D2"/>
      <sheetName val="Karsilastirma Teklif"/>
      <sheetName val="Karsilastirma 2016 vs 2015 "/>
      <sheetName val="DC Ankara"/>
      <sheetName val="D3_Musteri"/>
      <sheetName val="Saat"/>
      <sheetName val="B.FiyatArtis"/>
      <sheetName val="Yevmiye1"/>
      <sheetName val="D3_Mus_Yevmiye"/>
      <sheetName val="Yevmiye_Yillik"/>
      <sheetName val="Butce"/>
      <sheetName val="B1"/>
      <sheetName val="BT1"/>
      <sheetName val="PM"/>
      <sheetName val="GPM"/>
      <sheetName val="Algoritma"/>
      <sheetName val="AlgoritmaGVM"/>
      <sheetName val="BILGI"/>
      <sheetName val="BILGI_YEVMIY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L2" t="str">
            <v>Silahlı</v>
          </cell>
        </row>
      </sheetData>
      <sheetData sheetId="20"/>
      <sheetData sheetId="21">
        <row r="4">
          <cell r="F4">
            <v>910.44</v>
          </cell>
        </row>
      </sheetData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ARPAN"/>
    </sheetNames>
    <sheetDataSet>
      <sheetData sheetId="0" refreshError="1">
        <row r="3">
          <cell r="B3">
            <v>3770000</v>
          </cell>
        </row>
        <row r="4">
          <cell r="B4">
            <v>1.02</v>
          </cell>
        </row>
        <row r="5">
          <cell r="B5">
            <v>1.48</v>
          </cell>
        </row>
        <row r="6">
          <cell r="B6">
            <v>0.19500000000000001</v>
          </cell>
        </row>
        <row r="7">
          <cell r="B7">
            <v>1.1399999999999999</v>
          </cell>
        </row>
        <row r="8">
          <cell r="B8">
            <v>1.095</v>
          </cell>
        </row>
        <row r="32">
          <cell r="B32">
            <v>1450000</v>
          </cell>
        </row>
        <row r="34">
          <cell r="B34">
            <v>711629</v>
          </cell>
        </row>
        <row r="45">
          <cell r="B45">
            <v>2267326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_GIRIS"/>
      <sheetName val="OzetAnaliz"/>
      <sheetName val="AGİ HARİC"/>
      <sheetName val="FATURA KESİLECEK PHILSA"/>
      <sheetName val="Detay1"/>
      <sheetName val="Detay2"/>
      <sheetName val="SaatUcreti"/>
      <sheetName val="Karsilastirma"/>
      <sheetName val="B.FiyatArtis"/>
      <sheetName val="B.FiyatArtis_AGI_Haric"/>
      <sheetName val="Butce"/>
      <sheetName val="B1"/>
      <sheetName val="BT1"/>
      <sheetName val="PM"/>
      <sheetName val="GPM"/>
      <sheetName val="Algoritma"/>
      <sheetName val="AlgoritmaGVM"/>
      <sheetName val="BILGI FORMU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H2" t="str">
            <v>Silahlı</v>
          </cell>
        </row>
        <row r="3">
          <cell r="B3" t="str">
            <v>Ankara</v>
          </cell>
          <cell r="H3" t="str">
            <v>Silahsız</v>
          </cell>
        </row>
        <row r="4">
          <cell r="B4" t="str">
            <v>Ağrı</v>
          </cell>
        </row>
        <row r="5">
          <cell r="B5" t="str">
            <v>Aksaray</v>
          </cell>
          <cell r="H5" t="str">
            <v>Net</v>
          </cell>
          <cell r="I5" t="str">
            <v>Özel Noter</v>
          </cell>
        </row>
        <row r="6">
          <cell r="B6" t="str">
            <v>Amasya</v>
          </cell>
          <cell r="H6" t="str">
            <v>Brüt</v>
          </cell>
          <cell r="I6" t="str">
            <v>Özel</v>
          </cell>
        </row>
        <row r="7">
          <cell r="B7" t="str">
            <v>Ardahan</v>
          </cell>
          <cell r="I7" t="str">
            <v>Kamu</v>
          </cell>
        </row>
        <row r="8">
          <cell r="B8" t="str">
            <v>Artvin</v>
          </cell>
          <cell r="H8" t="str">
            <v>Ücretli</v>
          </cell>
          <cell r="I8" t="str">
            <v>Kamu Noter</v>
          </cell>
        </row>
        <row r="9">
          <cell r="B9" t="str">
            <v>Bartın</v>
          </cell>
          <cell r="H9" t="str">
            <v>Emekli</v>
          </cell>
        </row>
        <row r="10">
          <cell r="B10" t="str">
            <v>Batman</v>
          </cell>
        </row>
        <row r="11">
          <cell r="B11" t="str">
            <v>Bayburt</v>
          </cell>
          <cell r="H11" t="str">
            <v>Evet</v>
          </cell>
        </row>
        <row r="12">
          <cell r="B12" t="str">
            <v>Bingöl</v>
          </cell>
          <cell r="H12" t="str">
            <v>Hayır</v>
          </cell>
        </row>
        <row r="13">
          <cell r="B13" t="str">
            <v>Bitlis</v>
          </cell>
        </row>
        <row r="14">
          <cell r="B14" t="str">
            <v>Çankırı</v>
          </cell>
        </row>
        <row r="15">
          <cell r="B15" t="str">
            <v>Çorum</v>
          </cell>
        </row>
        <row r="16">
          <cell r="B16" t="str">
            <v>Diyarbakır</v>
          </cell>
        </row>
        <row r="17">
          <cell r="B17" t="str">
            <v>Elazığ</v>
          </cell>
        </row>
        <row r="18">
          <cell r="B18" t="str">
            <v>Erzincan</v>
          </cell>
        </row>
        <row r="19">
          <cell r="B19" t="str">
            <v>Erzurum</v>
          </cell>
        </row>
        <row r="20">
          <cell r="B20" t="str">
            <v>Eskişehir</v>
          </cell>
        </row>
        <row r="21">
          <cell r="B21" t="str">
            <v>Giresun</v>
          </cell>
        </row>
        <row r="22">
          <cell r="B22" t="str">
            <v>Gümüşhane</v>
          </cell>
        </row>
        <row r="23">
          <cell r="B23" t="str">
            <v>Hakkari</v>
          </cell>
        </row>
        <row r="24">
          <cell r="B24" t="str">
            <v>Iğdır</v>
          </cell>
        </row>
        <row r="25">
          <cell r="B25" t="str">
            <v>Karabük</v>
          </cell>
        </row>
        <row r="26">
          <cell r="B26" t="str">
            <v>Kars</v>
          </cell>
        </row>
        <row r="27">
          <cell r="B27" t="str">
            <v>Kastamonu</v>
          </cell>
        </row>
        <row r="28">
          <cell r="B28" t="str">
            <v>Kayseri</v>
          </cell>
        </row>
        <row r="29">
          <cell r="B29" t="str">
            <v>Kırıkkale</v>
          </cell>
        </row>
        <row r="30">
          <cell r="B30" t="str">
            <v>Kırşehir</v>
          </cell>
        </row>
        <row r="31">
          <cell r="B31" t="str">
            <v>Mardin</v>
          </cell>
        </row>
        <row r="32">
          <cell r="B32" t="str">
            <v>Muş</v>
          </cell>
        </row>
        <row r="33">
          <cell r="B33" t="str">
            <v>Nevşehir</v>
          </cell>
        </row>
        <row r="34">
          <cell r="B34" t="str">
            <v>Niğde</v>
          </cell>
        </row>
        <row r="35">
          <cell r="B35" t="str">
            <v>Ordu</v>
          </cell>
        </row>
        <row r="36">
          <cell r="B36" t="str">
            <v>Rize</v>
          </cell>
        </row>
        <row r="37">
          <cell r="B37" t="str">
            <v>Samsun</v>
          </cell>
        </row>
        <row r="38">
          <cell r="B38" t="str">
            <v>Siirt</v>
          </cell>
        </row>
        <row r="39">
          <cell r="B39" t="str">
            <v>Sinop</v>
          </cell>
        </row>
        <row r="40">
          <cell r="B40" t="str">
            <v>Sivas</v>
          </cell>
        </row>
        <row r="41">
          <cell r="B41" t="str">
            <v>Şırnak</v>
          </cell>
        </row>
        <row r="42">
          <cell r="B42" t="str">
            <v>Tokat</v>
          </cell>
        </row>
        <row r="43">
          <cell r="B43" t="str">
            <v>Trabzon</v>
          </cell>
        </row>
        <row r="44">
          <cell r="B44" t="str">
            <v>Tunceli</v>
          </cell>
        </row>
        <row r="45">
          <cell r="B45" t="str">
            <v>Van</v>
          </cell>
        </row>
        <row r="46">
          <cell r="B46" t="str">
            <v>Yozgat</v>
          </cell>
        </row>
        <row r="47">
          <cell r="B47" t="str">
            <v>Zonguldak</v>
          </cell>
        </row>
        <row r="48">
          <cell r="B48" t="str">
            <v>Bolu</v>
          </cell>
        </row>
        <row r="49">
          <cell r="B49" t="str">
            <v>Düzce</v>
          </cell>
        </row>
        <row r="50">
          <cell r="B50" t="str">
            <v>Edirne</v>
          </cell>
        </row>
        <row r="51">
          <cell r="B51" t="str">
            <v>İstanbul</v>
          </cell>
        </row>
        <row r="52">
          <cell r="B52" t="str">
            <v>İzmit</v>
          </cell>
        </row>
        <row r="53">
          <cell r="B53" t="str">
            <v>Kırklareli</v>
          </cell>
        </row>
        <row r="54">
          <cell r="B54" t="str">
            <v>Sakarya</v>
          </cell>
        </row>
        <row r="55">
          <cell r="B55" t="str">
            <v>Tekirdağ</v>
          </cell>
        </row>
        <row r="56">
          <cell r="B56" t="str">
            <v>Aydın</v>
          </cell>
        </row>
        <row r="57">
          <cell r="B57" t="str">
            <v>Balıkesir</v>
          </cell>
        </row>
        <row r="58">
          <cell r="B58" t="str">
            <v>Bilecik</v>
          </cell>
        </row>
        <row r="59">
          <cell r="B59" t="str">
            <v>Bursa</v>
          </cell>
        </row>
        <row r="60">
          <cell r="B60" t="str">
            <v>Çanakkale</v>
          </cell>
        </row>
        <row r="61">
          <cell r="B61" t="str">
            <v>Denizli</v>
          </cell>
        </row>
        <row r="62">
          <cell r="B62" t="str">
            <v>İzmir</v>
          </cell>
        </row>
        <row r="63">
          <cell r="B63" t="str">
            <v>Kütahya</v>
          </cell>
        </row>
        <row r="64">
          <cell r="B64" t="str">
            <v>Manisa</v>
          </cell>
        </row>
        <row r="65">
          <cell r="B65" t="str">
            <v>Muğla</v>
          </cell>
        </row>
        <row r="66">
          <cell r="B66" t="str">
            <v>Uşak</v>
          </cell>
        </row>
        <row r="67">
          <cell r="B67" t="str">
            <v>Yalova</v>
          </cell>
        </row>
        <row r="68">
          <cell r="B68" t="str">
            <v>Adana</v>
          </cell>
        </row>
        <row r="69">
          <cell r="B69" t="str">
            <v>Adıyaman</v>
          </cell>
        </row>
        <row r="70">
          <cell r="B70" t="str">
            <v>Afyon</v>
          </cell>
        </row>
        <row r="71">
          <cell r="B71" t="str">
            <v>Antalya</v>
          </cell>
        </row>
        <row r="72">
          <cell r="B72" t="str">
            <v>Burdur</v>
          </cell>
        </row>
        <row r="73">
          <cell r="B73" t="str">
            <v>Gaziantep</v>
          </cell>
        </row>
        <row r="74">
          <cell r="B74" t="str">
            <v>Hatay</v>
          </cell>
        </row>
        <row r="75">
          <cell r="B75" t="str">
            <v>Isparta</v>
          </cell>
        </row>
        <row r="76">
          <cell r="B76" t="str">
            <v>K.Maraş</v>
          </cell>
        </row>
        <row r="77">
          <cell r="B77" t="str">
            <v>Karaman</v>
          </cell>
        </row>
        <row r="78">
          <cell r="B78" t="str">
            <v>Kıbrıs</v>
          </cell>
        </row>
        <row r="79">
          <cell r="B79" t="str">
            <v>Kilis</v>
          </cell>
        </row>
        <row r="80">
          <cell r="B80" t="str">
            <v>Konya</v>
          </cell>
        </row>
        <row r="81">
          <cell r="B81" t="str">
            <v>Malatya</v>
          </cell>
        </row>
        <row r="82">
          <cell r="B82" t="str">
            <v>Mersin</v>
          </cell>
        </row>
        <row r="83">
          <cell r="B83" t="str">
            <v>Osmaniye</v>
          </cell>
        </row>
        <row r="84">
          <cell r="B84" t="str">
            <v>Şanlıurfa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_GIRIS"/>
      <sheetName val="OzetAnaliz"/>
      <sheetName val="AGİ HARİC"/>
      <sheetName val="FATURA KESİLECEK PHILSA"/>
      <sheetName val="Detay1"/>
      <sheetName val="Detay2"/>
      <sheetName val="SaatUcreti"/>
      <sheetName val="Karsilastirma"/>
      <sheetName val="B.FiyatArtis"/>
      <sheetName val="B.FiyatArtis_AGI_Haric"/>
      <sheetName val="Butce"/>
      <sheetName val="B1"/>
      <sheetName val="BT1"/>
      <sheetName val="PM"/>
      <sheetName val="GPM"/>
      <sheetName val="Algoritma"/>
      <sheetName val="AlgoritmaGVM"/>
      <sheetName val="BILGI FORMU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H2" t="str">
            <v>Silahlı</v>
          </cell>
        </row>
        <row r="3">
          <cell r="B3" t="str">
            <v>Ankara</v>
          </cell>
          <cell r="H3" t="str">
            <v>Silahsız</v>
          </cell>
        </row>
        <row r="4">
          <cell r="B4" t="str">
            <v>Ağrı</v>
          </cell>
        </row>
        <row r="5">
          <cell r="B5" t="str">
            <v>Aksaray</v>
          </cell>
          <cell r="H5" t="str">
            <v>Net</v>
          </cell>
          <cell r="I5" t="str">
            <v>Özel Noter</v>
          </cell>
        </row>
        <row r="6">
          <cell r="B6" t="str">
            <v>Amasya</v>
          </cell>
          <cell r="H6" t="str">
            <v>Brüt</v>
          </cell>
          <cell r="I6" t="str">
            <v>Özel</v>
          </cell>
        </row>
        <row r="7">
          <cell r="B7" t="str">
            <v>Ardahan</v>
          </cell>
          <cell r="I7" t="str">
            <v>Kamu</v>
          </cell>
        </row>
        <row r="8">
          <cell r="B8" t="str">
            <v>Artvin</v>
          </cell>
          <cell r="H8" t="str">
            <v>Ücretli</v>
          </cell>
          <cell r="I8" t="str">
            <v>Kamu Noter</v>
          </cell>
        </row>
        <row r="9">
          <cell r="B9" t="str">
            <v>Bartın</v>
          </cell>
          <cell r="H9" t="str">
            <v>Emekli</v>
          </cell>
        </row>
        <row r="10">
          <cell r="B10" t="str">
            <v>Batman</v>
          </cell>
        </row>
        <row r="11">
          <cell r="B11" t="str">
            <v>Bayburt</v>
          </cell>
          <cell r="H11" t="str">
            <v>Evet</v>
          </cell>
        </row>
        <row r="12">
          <cell r="B12" t="str">
            <v>Bingöl</v>
          </cell>
          <cell r="H12" t="str">
            <v>Hayır</v>
          </cell>
        </row>
        <row r="13">
          <cell r="B13" t="str">
            <v>Bitlis</v>
          </cell>
        </row>
        <row r="14">
          <cell r="B14" t="str">
            <v>Çankırı</v>
          </cell>
        </row>
        <row r="15">
          <cell r="B15" t="str">
            <v>Çorum</v>
          </cell>
        </row>
        <row r="16">
          <cell r="B16" t="str">
            <v>Diyarbakır</v>
          </cell>
        </row>
        <row r="17">
          <cell r="B17" t="str">
            <v>Elazığ</v>
          </cell>
        </row>
        <row r="18">
          <cell r="B18" t="str">
            <v>Erzincan</v>
          </cell>
        </row>
        <row r="19">
          <cell r="B19" t="str">
            <v>Erzurum</v>
          </cell>
        </row>
        <row r="20">
          <cell r="B20" t="str">
            <v>Eskişehir</v>
          </cell>
        </row>
        <row r="21">
          <cell r="B21" t="str">
            <v>Giresun</v>
          </cell>
        </row>
        <row r="22">
          <cell r="B22" t="str">
            <v>Gümüşhane</v>
          </cell>
        </row>
        <row r="23">
          <cell r="B23" t="str">
            <v>Hakkari</v>
          </cell>
        </row>
        <row r="24">
          <cell r="B24" t="str">
            <v>Iğdır</v>
          </cell>
        </row>
        <row r="25">
          <cell r="B25" t="str">
            <v>Karabük</v>
          </cell>
        </row>
        <row r="26">
          <cell r="B26" t="str">
            <v>Kars</v>
          </cell>
        </row>
        <row r="27">
          <cell r="B27" t="str">
            <v>Kastamonu</v>
          </cell>
        </row>
        <row r="28">
          <cell r="B28" t="str">
            <v>Kayseri</v>
          </cell>
        </row>
        <row r="29">
          <cell r="B29" t="str">
            <v>Kırıkkale</v>
          </cell>
        </row>
        <row r="30">
          <cell r="B30" t="str">
            <v>Kırşehir</v>
          </cell>
        </row>
        <row r="31">
          <cell r="B31" t="str">
            <v>Mardin</v>
          </cell>
        </row>
        <row r="32">
          <cell r="B32" t="str">
            <v>Muş</v>
          </cell>
        </row>
        <row r="33">
          <cell r="B33" t="str">
            <v>Nevşehir</v>
          </cell>
        </row>
        <row r="34">
          <cell r="B34" t="str">
            <v>Niğde</v>
          </cell>
        </row>
        <row r="35">
          <cell r="B35" t="str">
            <v>Ordu</v>
          </cell>
        </row>
        <row r="36">
          <cell r="B36" t="str">
            <v>Rize</v>
          </cell>
        </row>
        <row r="37">
          <cell r="B37" t="str">
            <v>Samsun</v>
          </cell>
        </row>
        <row r="38">
          <cell r="B38" t="str">
            <v>Siirt</v>
          </cell>
        </row>
        <row r="39">
          <cell r="B39" t="str">
            <v>Sinop</v>
          </cell>
        </row>
        <row r="40">
          <cell r="B40" t="str">
            <v>Sivas</v>
          </cell>
        </row>
        <row r="41">
          <cell r="B41" t="str">
            <v>Şırnak</v>
          </cell>
        </row>
        <row r="42">
          <cell r="B42" t="str">
            <v>Tokat</v>
          </cell>
        </row>
        <row r="43">
          <cell r="B43" t="str">
            <v>Trabzon</v>
          </cell>
        </row>
        <row r="44">
          <cell r="B44" t="str">
            <v>Tunceli</v>
          </cell>
        </row>
        <row r="45">
          <cell r="B45" t="str">
            <v>Van</v>
          </cell>
        </row>
        <row r="46">
          <cell r="B46" t="str">
            <v>Yozgat</v>
          </cell>
        </row>
        <row r="47">
          <cell r="B47" t="str">
            <v>Zonguldak</v>
          </cell>
        </row>
        <row r="48">
          <cell r="B48" t="str">
            <v>Bolu</v>
          </cell>
        </row>
        <row r="49">
          <cell r="B49" t="str">
            <v>Düzce</v>
          </cell>
        </row>
        <row r="50">
          <cell r="B50" t="str">
            <v>Edirne</v>
          </cell>
        </row>
        <row r="51">
          <cell r="B51" t="str">
            <v>İstanbul</v>
          </cell>
        </row>
        <row r="52">
          <cell r="B52" t="str">
            <v>İzmit</v>
          </cell>
        </row>
        <row r="53">
          <cell r="B53" t="str">
            <v>Kırklareli</v>
          </cell>
        </row>
        <row r="54">
          <cell r="B54" t="str">
            <v>Sakarya</v>
          </cell>
        </row>
        <row r="55">
          <cell r="B55" t="str">
            <v>Tekirdağ</v>
          </cell>
        </row>
        <row r="56">
          <cell r="B56" t="str">
            <v>Aydın</v>
          </cell>
        </row>
        <row r="57">
          <cell r="B57" t="str">
            <v>Balıkesir</v>
          </cell>
        </row>
        <row r="58">
          <cell r="B58" t="str">
            <v>Bilecik</v>
          </cell>
        </row>
        <row r="59">
          <cell r="B59" t="str">
            <v>Bursa</v>
          </cell>
        </row>
        <row r="60">
          <cell r="B60" t="str">
            <v>Çanakkale</v>
          </cell>
        </row>
        <row r="61">
          <cell r="B61" t="str">
            <v>Denizli</v>
          </cell>
        </row>
        <row r="62">
          <cell r="B62" t="str">
            <v>İzmir</v>
          </cell>
        </row>
        <row r="63">
          <cell r="B63" t="str">
            <v>Kütahya</v>
          </cell>
        </row>
        <row r="64">
          <cell r="B64" t="str">
            <v>Manisa</v>
          </cell>
        </row>
        <row r="65">
          <cell r="B65" t="str">
            <v>Muğla</v>
          </cell>
        </row>
        <row r="66">
          <cell r="B66" t="str">
            <v>Uşak</v>
          </cell>
        </row>
        <row r="67">
          <cell r="B67" t="str">
            <v>Yalova</v>
          </cell>
        </row>
        <row r="68">
          <cell r="B68" t="str">
            <v>Adana</v>
          </cell>
        </row>
        <row r="69">
          <cell r="B69" t="str">
            <v>Adıyaman</v>
          </cell>
        </row>
        <row r="70">
          <cell r="B70" t="str">
            <v>Afyon</v>
          </cell>
        </row>
        <row r="71">
          <cell r="B71" t="str">
            <v>Antalya</v>
          </cell>
        </row>
        <row r="72">
          <cell r="B72" t="str">
            <v>Burdur</v>
          </cell>
        </row>
        <row r="73">
          <cell r="B73" t="str">
            <v>Gaziantep</v>
          </cell>
        </row>
        <row r="74">
          <cell r="B74" t="str">
            <v>Hatay</v>
          </cell>
        </row>
        <row r="75">
          <cell r="B75" t="str">
            <v>Isparta</v>
          </cell>
        </row>
        <row r="76">
          <cell r="B76" t="str">
            <v>K.Maraş</v>
          </cell>
        </row>
        <row r="77">
          <cell r="B77" t="str">
            <v>Karaman</v>
          </cell>
        </row>
        <row r="78">
          <cell r="B78" t="str">
            <v>Kıbrıs</v>
          </cell>
        </row>
        <row r="79">
          <cell r="B79" t="str">
            <v>Kilis</v>
          </cell>
        </row>
        <row r="80">
          <cell r="B80" t="str">
            <v>Konya</v>
          </cell>
        </row>
        <row r="81">
          <cell r="B81" t="str">
            <v>Malatya</v>
          </cell>
        </row>
        <row r="82">
          <cell r="B82" t="str">
            <v>Mersin</v>
          </cell>
        </row>
        <row r="83">
          <cell r="B83" t="str">
            <v>Osmaniye</v>
          </cell>
        </row>
        <row r="84">
          <cell r="B84" t="str">
            <v>Şanlıurfa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B15">
            <v>1470669</v>
          </cell>
        </row>
        <row r="28">
          <cell r="B28">
            <v>0.89870000000000005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iyet Tablosu"/>
      <sheetName val="İş gücü analizi"/>
      <sheetName val="Bütçe"/>
      <sheetName val="ISS Ekipman &amp; Malzeme"/>
      <sheetName val="Temizlik Makına Ekipman"/>
      <sheetName val="Kimyasal"/>
      <sheetName val="Sarf Gideri"/>
      <sheetName val="Tem .Çalışma Prg."/>
      <sheetName val="Ayarlar"/>
      <sheetName val="Hesaplar Full"/>
      <sheetName val="Hesaplar Emekli"/>
      <sheetName val="Part Time Hesaplar"/>
      <sheetName val="Açık Maliyet"/>
      <sheetName val="Bahçe Bakım Ekipman 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3"/>
  <sheetViews>
    <sheetView showGridLines="0" tabSelected="1" zoomScaleNormal="100" zoomScaleSheetLayoutView="100" workbookViewId="0">
      <selection activeCell="T4" sqref="T4:T5"/>
    </sheetView>
  </sheetViews>
  <sheetFormatPr defaultRowHeight="11.25" x14ac:dyDescent="0.25"/>
  <cols>
    <col min="1" max="2" width="1.42578125" style="2" customWidth="1"/>
    <col min="3" max="3" width="27.5703125" style="2" customWidth="1"/>
    <col min="4" max="5" width="18.85546875" style="5" bestFit="1" customWidth="1"/>
    <col min="6" max="8" width="1.42578125" style="2" customWidth="1"/>
    <col min="9" max="9" width="10.7109375" style="2" customWidth="1"/>
    <col min="10" max="11" width="12.7109375" style="2" customWidth="1"/>
    <col min="12" max="14" width="1.42578125" style="2" customWidth="1"/>
    <col min="15" max="16" width="12.7109375" style="2" customWidth="1"/>
    <col min="17" max="19" width="1.42578125" style="2" customWidth="1"/>
    <col min="20" max="20" width="30" style="2" bestFit="1" customWidth="1"/>
    <col min="21" max="21" width="1.42578125" style="2" customWidth="1"/>
    <col min="22" max="16384" width="9.140625" style="2"/>
  </cols>
  <sheetData>
    <row r="1" spans="2:21" ht="12" thickBot="1" x14ac:dyDescent="0.3">
      <c r="D1" s="2"/>
    </row>
    <row r="2" spans="2:21" ht="13.5" thickTop="1" x14ac:dyDescent="0.25">
      <c r="B2" s="18"/>
      <c r="C2" s="19" t="s">
        <v>72</v>
      </c>
      <c r="D2" s="20"/>
      <c r="E2" s="20"/>
      <c r="F2" s="21"/>
      <c r="G2" s="22"/>
      <c r="H2" s="18"/>
      <c r="I2" s="19" t="s">
        <v>73</v>
      </c>
      <c r="J2" s="23"/>
      <c r="K2" s="23"/>
      <c r="L2" s="21"/>
      <c r="M2" s="22"/>
      <c r="N2" s="18"/>
      <c r="O2" s="19" t="s">
        <v>74</v>
      </c>
      <c r="P2" s="23"/>
      <c r="Q2" s="21"/>
      <c r="S2" s="36"/>
      <c r="T2" s="42" t="s">
        <v>98</v>
      </c>
      <c r="U2" s="37"/>
    </row>
    <row r="3" spans="2:21" ht="6" customHeight="1" x14ac:dyDescent="0.25">
      <c r="B3" s="24"/>
      <c r="C3" s="25"/>
      <c r="D3" s="26"/>
      <c r="E3" s="26"/>
      <c r="F3" s="27"/>
      <c r="G3" s="22"/>
      <c r="H3" s="24"/>
      <c r="I3" s="25"/>
      <c r="J3" s="25"/>
      <c r="K3" s="25"/>
      <c r="L3" s="27"/>
      <c r="M3" s="22"/>
      <c r="N3" s="24"/>
      <c r="O3" s="25"/>
      <c r="P3" s="25"/>
      <c r="Q3" s="27"/>
      <c r="S3" s="38"/>
      <c r="T3" s="25"/>
      <c r="U3" s="39"/>
    </row>
    <row r="4" spans="2:21" ht="15" customHeight="1" x14ac:dyDescent="0.25">
      <c r="B4" s="24"/>
      <c r="C4" s="25"/>
      <c r="D4" s="52" t="s">
        <v>28</v>
      </c>
      <c r="E4" s="50" t="s">
        <v>61</v>
      </c>
      <c r="F4" s="27"/>
      <c r="G4" s="22"/>
      <c r="H4" s="24"/>
      <c r="I4" s="25"/>
      <c r="J4" s="52" t="s">
        <v>58</v>
      </c>
      <c r="K4" s="50" t="s">
        <v>59</v>
      </c>
      <c r="L4" s="27"/>
      <c r="M4" s="22"/>
      <c r="N4" s="24"/>
      <c r="O4" s="54" t="s">
        <v>64</v>
      </c>
      <c r="P4" s="54" t="s">
        <v>63</v>
      </c>
      <c r="Q4" s="27"/>
      <c r="S4" s="38"/>
      <c r="T4" s="52" t="s">
        <v>60</v>
      </c>
      <c r="U4" s="39"/>
    </row>
    <row r="5" spans="2:21" x14ac:dyDescent="0.25">
      <c r="B5" s="24"/>
      <c r="C5" s="25"/>
      <c r="D5" s="51"/>
      <c r="E5" s="51"/>
      <c r="F5" s="27"/>
      <c r="G5" s="22"/>
      <c r="H5" s="24"/>
      <c r="I5" s="25"/>
      <c r="J5" s="51"/>
      <c r="K5" s="53"/>
      <c r="L5" s="27"/>
      <c r="M5" s="22"/>
      <c r="N5" s="24"/>
      <c r="O5" s="55"/>
      <c r="P5" s="55"/>
      <c r="Q5" s="27"/>
      <c r="S5" s="38"/>
      <c r="T5" s="51"/>
      <c r="U5" s="39"/>
    </row>
    <row r="6" spans="2:21" x14ac:dyDescent="0.25">
      <c r="B6" s="24"/>
      <c r="C6" s="34" t="s">
        <v>26</v>
      </c>
      <c r="D6" s="4">
        <v>1</v>
      </c>
      <c r="E6" s="4">
        <v>7</v>
      </c>
      <c r="F6" s="27"/>
      <c r="G6" s="22"/>
      <c r="H6" s="24"/>
      <c r="I6" s="33" t="s">
        <v>69</v>
      </c>
      <c r="J6" s="4">
        <v>1</v>
      </c>
      <c r="K6" s="4">
        <v>4</v>
      </c>
      <c r="L6" s="27"/>
      <c r="M6" s="22"/>
      <c r="N6" s="24"/>
      <c r="O6" s="56">
        <f>T8+K8+J8+E34+D34</f>
        <v>0</v>
      </c>
      <c r="P6" s="56">
        <f>O6*12</f>
        <v>0</v>
      </c>
      <c r="Q6" s="27"/>
      <c r="S6" s="38"/>
      <c r="T6" s="4">
        <v>1</v>
      </c>
      <c r="U6" s="39"/>
    </row>
    <row r="7" spans="2:21" x14ac:dyDescent="0.25">
      <c r="B7" s="24"/>
      <c r="C7" s="1" t="s">
        <v>0</v>
      </c>
      <c r="D7" s="13"/>
      <c r="E7" s="13"/>
      <c r="F7" s="27"/>
      <c r="G7" s="22"/>
      <c r="H7" s="24"/>
      <c r="I7" s="33" t="s">
        <v>70</v>
      </c>
      <c r="J7" s="28">
        <v>0</v>
      </c>
      <c r="K7" s="28">
        <v>0</v>
      </c>
      <c r="L7" s="27"/>
      <c r="M7" s="22"/>
      <c r="N7" s="24"/>
      <c r="O7" s="47"/>
      <c r="P7" s="47"/>
      <c r="Q7" s="27"/>
      <c r="S7" s="38"/>
      <c r="T7" s="28">
        <v>0</v>
      </c>
      <c r="U7" s="39"/>
    </row>
    <row r="8" spans="2:21" x14ac:dyDescent="0.25">
      <c r="B8" s="24"/>
      <c r="C8" s="1" t="s">
        <v>1</v>
      </c>
      <c r="D8" s="15"/>
      <c r="E8" s="15"/>
      <c r="F8" s="27"/>
      <c r="G8" s="22"/>
      <c r="H8" s="24"/>
      <c r="I8" s="49" t="s">
        <v>71</v>
      </c>
      <c r="J8" s="47">
        <f>J6*J7</f>
        <v>0</v>
      </c>
      <c r="K8" s="47">
        <f>K6*K7</f>
        <v>0</v>
      </c>
      <c r="L8" s="27"/>
      <c r="M8" s="22"/>
      <c r="N8" s="24"/>
      <c r="O8" s="47"/>
      <c r="P8" s="47"/>
      <c r="Q8" s="27"/>
      <c r="S8" s="38"/>
      <c r="T8" s="47">
        <f>T6*T7</f>
        <v>0</v>
      </c>
      <c r="U8" s="39"/>
    </row>
    <row r="9" spans="2:21" x14ac:dyDescent="0.25">
      <c r="B9" s="24"/>
      <c r="C9" s="1" t="s">
        <v>2</v>
      </c>
      <c r="D9" s="16">
        <f>D7+D8</f>
        <v>0</v>
      </c>
      <c r="E9" s="16">
        <f>E7+E8</f>
        <v>0</v>
      </c>
      <c r="F9" s="27"/>
      <c r="G9" s="22"/>
      <c r="H9" s="24"/>
      <c r="I9" s="49"/>
      <c r="J9" s="47"/>
      <c r="K9" s="47"/>
      <c r="L9" s="27"/>
      <c r="M9" s="22"/>
      <c r="N9" s="24"/>
      <c r="O9" s="47"/>
      <c r="P9" s="47"/>
      <c r="Q9" s="27"/>
      <c r="S9" s="38"/>
      <c r="T9" s="47"/>
      <c r="U9" s="39"/>
    </row>
    <row r="10" spans="2:21" x14ac:dyDescent="0.25">
      <c r="B10" s="24"/>
      <c r="C10" s="34" t="s">
        <v>3</v>
      </c>
      <c r="D10" s="15"/>
      <c r="E10" s="15"/>
      <c r="F10" s="27"/>
      <c r="G10" s="22"/>
      <c r="H10" s="24"/>
      <c r="I10" s="49"/>
      <c r="J10" s="47"/>
      <c r="K10" s="47"/>
      <c r="L10" s="27"/>
      <c r="M10" s="22"/>
      <c r="N10" s="24"/>
      <c r="O10" s="47"/>
      <c r="P10" s="47"/>
      <c r="Q10" s="27"/>
      <c r="S10" s="38"/>
      <c r="T10" s="47"/>
      <c r="U10" s="39"/>
    </row>
    <row r="11" spans="2:21" x14ac:dyDescent="0.25">
      <c r="B11" s="24"/>
      <c r="C11" s="34" t="s">
        <v>4</v>
      </c>
      <c r="D11" s="15"/>
      <c r="E11" s="15"/>
      <c r="F11" s="27"/>
      <c r="G11" s="22"/>
      <c r="H11" s="24"/>
      <c r="I11" s="49"/>
      <c r="J11" s="47"/>
      <c r="K11" s="47"/>
      <c r="L11" s="27"/>
      <c r="M11" s="22"/>
      <c r="N11" s="24"/>
      <c r="O11" s="47"/>
      <c r="P11" s="47"/>
      <c r="Q11" s="27"/>
      <c r="S11" s="38"/>
      <c r="T11" s="47"/>
      <c r="U11" s="39"/>
    </row>
    <row r="12" spans="2:21" x14ac:dyDescent="0.25">
      <c r="B12" s="24"/>
      <c r="C12" s="34" t="s">
        <v>5</v>
      </c>
      <c r="D12" s="15">
        <f>IF(D9&gt;D11,D10,D9)</f>
        <v>0</v>
      </c>
      <c r="E12" s="15">
        <f>IF(E9&gt;E11,E10,E9)</f>
        <v>0</v>
      </c>
      <c r="F12" s="27"/>
      <c r="G12" s="22"/>
      <c r="H12" s="24"/>
      <c r="I12" s="49"/>
      <c r="J12" s="47"/>
      <c r="K12" s="47"/>
      <c r="L12" s="27"/>
      <c r="M12" s="22"/>
      <c r="N12" s="24"/>
      <c r="O12" s="47"/>
      <c r="P12" s="47"/>
      <c r="Q12" s="27"/>
      <c r="S12" s="38"/>
      <c r="T12" s="47"/>
      <c r="U12" s="39"/>
    </row>
    <row r="13" spans="2:21" x14ac:dyDescent="0.25">
      <c r="B13" s="24"/>
      <c r="C13" s="34" t="s">
        <v>6</v>
      </c>
      <c r="D13" s="15">
        <f>D12*0.14</f>
        <v>0</v>
      </c>
      <c r="E13" s="15">
        <f>E12*0.14</f>
        <v>0</v>
      </c>
      <c r="F13" s="27"/>
      <c r="G13" s="22"/>
      <c r="H13" s="24"/>
      <c r="I13" s="49"/>
      <c r="J13" s="47"/>
      <c r="K13" s="47"/>
      <c r="L13" s="27"/>
      <c r="M13" s="22"/>
      <c r="N13" s="24"/>
      <c r="O13" s="47"/>
      <c r="P13" s="47"/>
      <c r="Q13" s="27"/>
      <c r="S13" s="38"/>
      <c r="T13" s="47"/>
      <c r="U13" s="39"/>
    </row>
    <row r="14" spans="2:21" x14ac:dyDescent="0.25">
      <c r="B14" s="24"/>
      <c r="C14" s="34" t="s">
        <v>7</v>
      </c>
      <c r="D14" s="15">
        <f>D12*0.01</f>
        <v>0</v>
      </c>
      <c r="E14" s="15">
        <f>E12*0.01</f>
        <v>0</v>
      </c>
      <c r="F14" s="27"/>
      <c r="G14" s="22"/>
      <c r="H14" s="24"/>
      <c r="I14" s="49"/>
      <c r="J14" s="47"/>
      <c r="K14" s="47"/>
      <c r="L14" s="27"/>
      <c r="M14" s="22"/>
      <c r="N14" s="24"/>
      <c r="O14" s="47"/>
      <c r="P14" s="47"/>
      <c r="Q14" s="27"/>
      <c r="S14" s="38"/>
      <c r="T14" s="47"/>
      <c r="U14" s="39"/>
    </row>
    <row r="15" spans="2:21" x14ac:dyDescent="0.25">
      <c r="B15" s="24"/>
      <c r="C15" s="34" t="s">
        <v>8</v>
      </c>
      <c r="D15" s="15">
        <v>0</v>
      </c>
      <c r="E15" s="15">
        <v>0</v>
      </c>
      <c r="F15" s="27"/>
      <c r="G15" s="22"/>
      <c r="H15" s="24"/>
      <c r="I15" s="49"/>
      <c r="J15" s="47"/>
      <c r="K15" s="47"/>
      <c r="L15" s="27"/>
      <c r="M15" s="22"/>
      <c r="N15" s="24"/>
      <c r="O15" s="47"/>
      <c r="P15" s="47"/>
      <c r="Q15" s="27"/>
      <c r="S15" s="38"/>
      <c r="T15" s="47"/>
      <c r="U15" s="39"/>
    </row>
    <row r="16" spans="2:21" x14ac:dyDescent="0.25">
      <c r="B16" s="24"/>
      <c r="C16" s="34" t="s">
        <v>9</v>
      </c>
      <c r="D16" s="15">
        <f>D9-D13-D14</f>
        <v>0</v>
      </c>
      <c r="E16" s="15">
        <f>E9-E13-E14</f>
        <v>0</v>
      </c>
      <c r="F16" s="27"/>
      <c r="G16" s="22"/>
      <c r="H16" s="24"/>
      <c r="I16" s="49"/>
      <c r="J16" s="47"/>
      <c r="K16" s="47"/>
      <c r="L16" s="27"/>
      <c r="M16" s="22"/>
      <c r="N16" s="24"/>
      <c r="O16" s="47"/>
      <c r="P16" s="47"/>
      <c r="Q16" s="27"/>
      <c r="S16" s="38"/>
      <c r="T16" s="47"/>
      <c r="U16" s="39"/>
    </row>
    <row r="17" spans="2:21" x14ac:dyDescent="0.25">
      <c r="B17" s="24"/>
      <c r="C17" s="34" t="s">
        <v>10</v>
      </c>
      <c r="D17" s="15">
        <f>D16*0.15</f>
        <v>0</v>
      </c>
      <c r="E17" s="15">
        <f>E16*0.15</f>
        <v>0</v>
      </c>
      <c r="F17" s="27"/>
      <c r="G17" s="22"/>
      <c r="H17" s="24"/>
      <c r="I17" s="49"/>
      <c r="J17" s="47"/>
      <c r="K17" s="47"/>
      <c r="L17" s="27"/>
      <c r="M17" s="22"/>
      <c r="N17" s="24"/>
      <c r="O17" s="47"/>
      <c r="P17" s="47"/>
      <c r="Q17" s="27"/>
      <c r="S17" s="38"/>
      <c r="T17" s="47"/>
      <c r="U17" s="39"/>
    </row>
    <row r="18" spans="2:21" x14ac:dyDescent="0.25">
      <c r="B18" s="24"/>
      <c r="C18" s="34" t="s">
        <v>11</v>
      </c>
      <c r="D18" s="15">
        <f>D9*0.00759</f>
        <v>0</v>
      </c>
      <c r="E18" s="15">
        <f>E9*0.00759</f>
        <v>0</v>
      </c>
      <c r="F18" s="27"/>
      <c r="G18" s="22"/>
      <c r="H18" s="24"/>
      <c r="I18" s="49"/>
      <c r="J18" s="47"/>
      <c r="K18" s="47"/>
      <c r="L18" s="27"/>
      <c r="M18" s="22"/>
      <c r="N18" s="24"/>
      <c r="O18" s="47"/>
      <c r="P18" s="47"/>
      <c r="Q18" s="27"/>
      <c r="S18" s="38"/>
      <c r="T18" s="47"/>
      <c r="U18" s="39"/>
    </row>
    <row r="19" spans="2:21" x14ac:dyDescent="0.25">
      <c r="B19" s="24"/>
      <c r="C19" s="1" t="s">
        <v>12</v>
      </c>
      <c r="D19" s="15">
        <f>D9-D13-D14-D17-D18+D15</f>
        <v>0</v>
      </c>
      <c r="E19" s="15">
        <f>E9-E13-E14-E17-E18+E15</f>
        <v>0</v>
      </c>
      <c r="F19" s="27"/>
      <c r="G19" s="22"/>
      <c r="H19" s="24"/>
      <c r="I19" s="49"/>
      <c r="J19" s="47"/>
      <c r="K19" s="47"/>
      <c r="L19" s="27"/>
      <c r="M19" s="22"/>
      <c r="N19" s="24"/>
      <c r="O19" s="47"/>
      <c r="P19" s="47"/>
      <c r="Q19" s="27"/>
      <c r="S19" s="38"/>
      <c r="T19" s="47"/>
      <c r="U19" s="39"/>
    </row>
    <row r="20" spans="2:21" x14ac:dyDescent="0.25">
      <c r="B20" s="24"/>
      <c r="C20" s="34" t="s">
        <v>13</v>
      </c>
      <c r="D20" s="15">
        <f>D9*0.155</f>
        <v>0</v>
      </c>
      <c r="E20" s="15">
        <f>E9*0.155</f>
        <v>0</v>
      </c>
      <c r="F20" s="27"/>
      <c r="G20" s="22"/>
      <c r="H20" s="24"/>
      <c r="I20" s="49"/>
      <c r="J20" s="47"/>
      <c r="K20" s="47"/>
      <c r="L20" s="27"/>
      <c r="M20" s="22"/>
      <c r="N20" s="24"/>
      <c r="O20" s="47"/>
      <c r="P20" s="47"/>
      <c r="Q20" s="27"/>
      <c r="S20" s="38"/>
      <c r="T20" s="47"/>
      <c r="U20" s="39"/>
    </row>
    <row r="21" spans="2:21" x14ac:dyDescent="0.25">
      <c r="B21" s="24"/>
      <c r="C21" s="34" t="s">
        <v>14</v>
      </c>
      <c r="D21" s="15">
        <f>IF(D12&lt;D10,D10,IF(D12&gt;D11,D11,D12)*0.02)</f>
        <v>0</v>
      </c>
      <c r="E21" s="15">
        <f>IF(E12&lt;E10,E10,IF(E12&gt;E11,E11,E12)*0.02)</f>
        <v>0</v>
      </c>
      <c r="F21" s="27"/>
      <c r="G21" s="22"/>
      <c r="H21" s="24"/>
      <c r="I21" s="49"/>
      <c r="J21" s="47"/>
      <c r="K21" s="47"/>
      <c r="L21" s="27"/>
      <c r="M21" s="22"/>
      <c r="N21" s="24"/>
      <c r="O21" s="47"/>
      <c r="P21" s="47"/>
      <c r="Q21" s="27"/>
      <c r="S21" s="38"/>
      <c r="T21" s="47"/>
      <c r="U21" s="39"/>
    </row>
    <row r="22" spans="2:21" x14ac:dyDescent="0.25">
      <c r="B22" s="24"/>
      <c r="C22" s="34" t="s">
        <v>15</v>
      </c>
      <c r="D22" s="15">
        <f>D13+D14+D17+D18</f>
        <v>0</v>
      </c>
      <c r="E22" s="15">
        <f>E13+E14+E17+E18</f>
        <v>0</v>
      </c>
      <c r="F22" s="27"/>
      <c r="G22" s="22"/>
      <c r="H22" s="24"/>
      <c r="I22" s="49"/>
      <c r="J22" s="47"/>
      <c r="K22" s="47"/>
      <c r="L22" s="27"/>
      <c r="M22" s="22"/>
      <c r="N22" s="24"/>
      <c r="O22" s="47"/>
      <c r="P22" s="47"/>
      <c r="Q22" s="27"/>
      <c r="S22" s="38"/>
      <c r="T22" s="47"/>
      <c r="U22" s="39"/>
    </row>
    <row r="23" spans="2:21" x14ac:dyDescent="0.25">
      <c r="B23" s="24"/>
      <c r="C23" s="34" t="s">
        <v>16</v>
      </c>
      <c r="D23" s="15">
        <f>D20+D21</f>
        <v>0</v>
      </c>
      <c r="E23" s="15">
        <f>E20+E21</f>
        <v>0</v>
      </c>
      <c r="F23" s="27"/>
      <c r="G23" s="22"/>
      <c r="H23" s="24"/>
      <c r="I23" s="49"/>
      <c r="J23" s="47"/>
      <c r="K23" s="47"/>
      <c r="L23" s="27"/>
      <c r="M23" s="22"/>
      <c r="N23" s="24"/>
      <c r="O23" s="47"/>
      <c r="P23" s="47"/>
      <c r="Q23" s="27"/>
      <c r="S23" s="38"/>
      <c r="T23" s="47"/>
      <c r="U23" s="39"/>
    </row>
    <row r="24" spans="2:21" x14ac:dyDescent="0.25">
      <c r="B24" s="24"/>
      <c r="C24" s="1" t="s">
        <v>17</v>
      </c>
      <c r="D24" s="15">
        <f>D9+D23</f>
        <v>0</v>
      </c>
      <c r="E24" s="15">
        <f>E9+E23</f>
        <v>0</v>
      </c>
      <c r="F24" s="27"/>
      <c r="G24" s="22"/>
      <c r="H24" s="24"/>
      <c r="I24" s="49"/>
      <c r="J24" s="47"/>
      <c r="K24" s="47"/>
      <c r="L24" s="27"/>
      <c r="M24" s="22"/>
      <c r="N24" s="24"/>
      <c r="O24" s="47"/>
      <c r="P24" s="47"/>
      <c r="Q24" s="27"/>
      <c r="S24" s="38"/>
      <c r="T24" s="47"/>
      <c r="U24" s="39"/>
    </row>
    <row r="25" spans="2:21" x14ac:dyDescent="0.25">
      <c r="B25" s="24"/>
      <c r="C25" s="34" t="s">
        <v>18</v>
      </c>
      <c r="D25" s="15">
        <f>((D24/30)*14)*1.5/12*0.7</f>
        <v>0</v>
      </c>
      <c r="E25" s="15">
        <f>((E24/30)*14)*1.5/12*0.7</f>
        <v>0</v>
      </c>
      <c r="F25" s="27"/>
      <c r="G25" s="22"/>
      <c r="H25" s="24"/>
      <c r="I25" s="49"/>
      <c r="J25" s="47"/>
      <c r="K25" s="47"/>
      <c r="L25" s="27"/>
      <c r="M25" s="22"/>
      <c r="N25" s="24"/>
      <c r="O25" s="47"/>
      <c r="P25" s="47"/>
      <c r="Q25" s="27"/>
      <c r="S25" s="38"/>
      <c r="T25" s="47"/>
      <c r="U25" s="39"/>
    </row>
    <row r="26" spans="2:21" x14ac:dyDescent="0.25">
      <c r="B26" s="24"/>
      <c r="C26" s="1" t="s">
        <v>19</v>
      </c>
      <c r="D26" s="15">
        <f>D24+D25</f>
        <v>0</v>
      </c>
      <c r="E26" s="15">
        <f>E24+E25</f>
        <v>0</v>
      </c>
      <c r="F26" s="27"/>
      <c r="G26" s="22"/>
      <c r="H26" s="24"/>
      <c r="I26" s="49"/>
      <c r="J26" s="47"/>
      <c r="K26" s="47"/>
      <c r="L26" s="27"/>
      <c r="M26" s="22"/>
      <c r="N26" s="24"/>
      <c r="O26" s="47"/>
      <c r="P26" s="47"/>
      <c r="Q26" s="27"/>
      <c r="S26" s="38"/>
      <c r="T26" s="47"/>
      <c r="U26" s="39"/>
    </row>
    <row r="27" spans="2:21" x14ac:dyDescent="0.25">
      <c r="B27" s="24"/>
      <c r="C27" s="34" t="s">
        <v>20</v>
      </c>
      <c r="D27" s="15"/>
      <c r="E27" s="15"/>
      <c r="F27" s="27"/>
      <c r="G27" s="22"/>
      <c r="H27" s="24"/>
      <c r="I27" s="49"/>
      <c r="J27" s="47"/>
      <c r="K27" s="47"/>
      <c r="L27" s="27"/>
      <c r="M27" s="22"/>
      <c r="N27" s="24"/>
      <c r="O27" s="47"/>
      <c r="P27" s="47"/>
      <c r="Q27" s="27"/>
      <c r="S27" s="38"/>
      <c r="T27" s="47"/>
      <c r="U27" s="39"/>
    </row>
    <row r="28" spans="2:21" x14ac:dyDescent="0.25">
      <c r="B28" s="24"/>
      <c r="C28" s="34" t="s">
        <v>62</v>
      </c>
      <c r="D28" s="15"/>
      <c r="E28" s="15"/>
      <c r="F28" s="27"/>
      <c r="G28" s="22"/>
      <c r="H28" s="24"/>
      <c r="I28" s="49"/>
      <c r="J28" s="47"/>
      <c r="K28" s="47"/>
      <c r="L28" s="27"/>
      <c r="M28" s="22"/>
      <c r="N28" s="24"/>
      <c r="O28" s="47"/>
      <c r="P28" s="47"/>
      <c r="Q28" s="27"/>
      <c r="S28" s="38"/>
      <c r="T28" s="47"/>
      <c r="U28" s="39"/>
    </row>
    <row r="29" spans="2:21" x14ac:dyDescent="0.25">
      <c r="B29" s="24"/>
      <c r="C29" s="34" t="s">
        <v>21</v>
      </c>
      <c r="D29" s="15"/>
      <c r="E29" s="15"/>
      <c r="F29" s="27"/>
      <c r="G29" s="22"/>
      <c r="H29" s="24"/>
      <c r="I29" s="49"/>
      <c r="J29" s="47"/>
      <c r="K29" s="47"/>
      <c r="L29" s="27"/>
      <c r="M29" s="22"/>
      <c r="N29" s="24"/>
      <c r="O29" s="47"/>
      <c r="P29" s="47"/>
      <c r="Q29" s="27"/>
      <c r="S29" s="38"/>
      <c r="T29" s="47"/>
      <c r="U29" s="39"/>
    </row>
    <row r="30" spans="2:21" x14ac:dyDescent="0.25">
      <c r="B30" s="24"/>
      <c r="C30" s="34" t="s">
        <v>22</v>
      </c>
      <c r="D30" s="15"/>
      <c r="E30" s="15"/>
      <c r="F30" s="27"/>
      <c r="G30" s="22"/>
      <c r="H30" s="24"/>
      <c r="I30" s="49"/>
      <c r="J30" s="47"/>
      <c r="K30" s="47"/>
      <c r="L30" s="27"/>
      <c r="M30" s="22"/>
      <c r="N30" s="24"/>
      <c r="O30" s="47"/>
      <c r="P30" s="47"/>
      <c r="Q30" s="27"/>
      <c r="S30" s="38"/>
      <c r="T30" s="47"/>
      <c r="U30" s="39"/>
    </row>
    <row r="31" spans="2:21" x14ac:dyDescent="0.25">
      <c r="B31" s="24"/>
      <c r="C31" s="34" t="s">
        <v>23</v>
      </c>
      <c r="D31" s="15">
        <v>0</v>
      </c>
      <c r="E31" s="15">
        <v>0</v>
      </c>
      <c r="F31" s="27"/>
      <c r="G31" s="22"/>
      <c r="H31" s="24"/>
      <c r="I31" s="49"/>
      <c r="J31" s="47"/>
      <c r="K31" s="47"/>
      <c r="L31" s="27"/>
      <c r="M31" s="22"/>
      <c r="N31" s="24"/>
      <c r="O31" s="47"/>
      <c r="P31" s="47"/>
      <c r="Q31" s="27"/>
      <c r="S31" s="38"/>
      <c r="T31" s="47"/>
      <c r="U31" s="39"/>
    </row>
    <row r="32" spans="2:21" x14ac:dyDescent="0.25">
      <c r="B32" s="24"/>
      <c r="C32" s="34" t="s">
        <v>24</v>
      </c>
      <c r="D32" s="15">
        <v>0</v>
      </c>
      <c r="E32" s="15">
        <v>0</v>
      </c>
      <c r="F32" s="27"/>
      <c r="G32" s="22"/>
      <c r="H32" s="24"/>
      <c r="I32" s="49"/>
      <c r="J32" s="47"/>
      <c r="K32" s="47"/>
      <c r="L32" s="27"/>
      <c r="M32" s="22"/>
      <c r="N32" s="24"/>
      <c r="O32" s="47"/>
      <c r="P32" s="47"/>
      <c r="Q32" s="27"/>
      <c r="S32" s="38"/>
      <c r="T32" s="47"/>
      <c r="U32" s="39"/>
    </row>
    <row r="33" spans="2:21" x14ac:dyDescent="0.25">
      <c r="B33" s="24"/>
      <c r="C33" s="3" t="s">
        <v>25</v>
      </c>
      <c r="D33" s="13">
        <f>D26+D27+D28+D29+D31+D32</f>
        <v>0</v>
      </c>
      <c r="E33" s="13">
        <f>E26+E27+E28+E29+E31+E32</f>
        <v>0</v>
      </c>
      <c r="F33" s="27"/>
      <c r="G33" s="22"/>
      <c r="H33" s="24"/>
      <c r="I33" s="49"/>
      <c r="J33" s="47"/>
      <c r="K33" s="47"/>
      <c r="L33" s="27"/>
      <c r="M33" s="22"/>
      <c r="N33" s="24"/>
      <c r="O33" s="47"/>
      <c r="P33" s="47"/>
      <c r="Q33" s="27"/>
      <c r="S33" s="38"/>
      <c r="T33" s="47"/>
      <c r="U33" s="39"/>
    </row>
    <row r="34" spans="2:21" x14ac:dyDescent="0.25">
      <c r="B34" s="24"/>
      <c r="C34" s="3" t="s">
        <v>27</v>
      </c>
      <c r="D34" s="17">
        <f>D33*D6</f>
        <v>0</v>
      </c>
      <c r="E34" s="17">
        <f>E33*E6</f>
        <v>0</v>
      </c>
      <c r="F34" s="27"/>
      <c r="G34" s="22"/>
      <c r="H34" s="24"/>
      <c r="I34" s="49"/>
      <c r="J34" s="48"/>
      <c r="K34" s="48"/>
      <c r="L34" s="27"/>
      <c r="M34" s="22"/>
      <c r="N34" s="24"/>
      <c r="O34" s="48"/>
      <c r="P34" s="48"/>
      <c r="Q34" s="27"/>
      <c r="S34" s="38"/>
      <c r="T34" s="48"/>
      <c r="U34" s="39"/>
    </row>
    <row r="35" spans="2:21" ht="6" customHeight="1" thickBot="1" x14ac:dyDescent="0.3">
      <c r="B35" s="29"/>
      <c r="C35" s="30"/>
      <c r="D35" s="31"/>
      <c r="E35" s="31"/>
      <c r="F35" s="32"/>
      <c r="G35" s="22"/>
      <c r="H35" s="29"/>
      <c r="I35" s="30"/>
      <c r="J35" s="30"/>
      <c r="K35" s="30"/>
      <c r="L35" s="32"/>
      <c r="M35" s="22"/>
      <c r="N35" s="29"/>
      <c r="O35" s="30"/>
      <c r="P35" s="30"/>
      <c r="Q35" s="32"/>
      <c r="S35" s="40"/>
      <c r="T35" s="30"/>
      <c r="U35" s="41"/>
    </row>
    <row r="36" spans="2:21" ht="11.25" customHeight="1" thickTop="1" x14ac:dyDescent="0.25"/>
    <row r="37" spans="2:21" ht="11.25" customHeight="1" x14ac:dyDescent="0.25">
      <c r="C37" s="6"/>
    </row>
    <row r="38" spans="2:21" ht="11.25" customHeight="1" x14ac:dyDescent="0.25">
      <c r="C38" s="6"/>
    </row>
    <row r="39" spans="2:21" ht="11.25" customHeight="1" x14ac:dyDescent="0.25"/>
    <row r="40" spans="2:21" ht="11.25" customHeight="1" x14ac:dyDescent="0.25">
      <c r="D40" s="2"/>
      <c r="E40" s="2"/>
    </row>
    <row r="41" spans="2:21" ht="11.25" customHeight="1" x14ac:dyDescent="0.25"/>
    <row r="42" spans="2:21" ht="11.25" customHeight="1" x14ac:dyDescent="0.25"/>
    <row r="43" spans="2:21" ht="11.25" customHeight="1" x14ac:dyDescent="0.25"/>
  </sheetData>
  <mergeCells count="13">
    <mergeCell ref="D4:D5"/>
    <mergeCell ref="J8:J34"/>
    <mergeCell ref="K8:K34"/>
    <mergeCell ref="T8:T34"/>
    <mergeCell ref="I8:I34"/>
    <mergeCell ref="E4:E5"/>
    <mergeCell ref="J4:J5"/>
    <mergeCell ref="K4:K5"/>
    <mergeCell ref="T4:T5"/>
    <mergeCell ref="O4:O5"/>
    <mergeCell ref="O6:O34"/>
    <mergeCell ref="P4:P5"/>
    <mergeCell ref="P6:P3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>
      <selection activeCell="B1" sqref="B1"/>
    </sheetView>
  </sheetViews>
  <sheetFormatPr defaultRowHeight="15" x14ac:dyDescent="0.25"/>
  <cols>
    <col min="1" max="1" width="3.140625" style="10" customWidth="1"/>
  </cols>
  <sheetData>
    <row r="2" spans="1:2" x14ac:dyDescent="0.25">
      <c r="A2" s="11" t="s">
        <v>29</v>
      </c>
      <c r="B2" s="7"/>
    </row>
    <row r="3" spans="1:2" x14ac:dyDescent="0.25">
      <c r="A3" s="9" t="s">
        <v>30</v>
      </c>
      <c r="B3" s="7" t="s">
        <v>31</v>
      </c>
    </row>
    <row r="4" spans="1:2" x14ac:dyDescent="0.25">
      <c r="A4" s="9" t="s">
        <v>30</v>
      </c>
      <c r="B4" s="7" t="s">
        <v>32</v>
      </c>
    </row>
    <row r="5" spans="1:2" x14ac:dyDescent="0.25">
      <c r="A5" s="9" t="s">
        <v>30</v>
      </c>
      <c r="B5" s="7" t="s">
        <v>68</v>
      </c>
    </row>
    <row r="6" spans="1:2" x14ac:dyDescent="0.25">
      <c r="A6" s="9" t="s">
        <v>30</v>
      </c>
      <c r="B6" s="7" t="s">
        <v>33</v>
      </c>
    </row>
    <row r="7" spans="1:2" x14ac:dyDescent="0.25">
      <c r="A7" s="9" t="s">
        <v>30</v>
      </c>
      <c r="B7" s="7" t="s">
        <v>34</v>
      </c>
    </row>
    <row r="8" spans="1:2" x14ac:dyDescent="0.25">
      <c r="A8" s="9" t="s">
        <v>30</v>
      </c>
      <c r="B8" s="7" t="s">
        <v>35</v>
      </c>
    </row>
    <row r="9" spans="1:2" x14ac:dyDescent="0.25">
      <c r="A9" s="9" t="s">
        <v>30</v>
      </c>
      <c r="B9" s="7" t="s">
        <v>36</v>
      </c>
    </row>
    <row r="10" spans="1:2" x14ac:dyDescent="0.25">
      <c r="A10" s="9" t="s">
        <v>30</v>
      </c>
      <c r="B10" s="7" t="s">
        <v>37</v>
      </c>
    </row>
    <row r="11" spans="1:2" x14ac:dyDescent="0.25">
      <c r="A11" s="9" t="s">
        <v>30</v>
      </c>
      <c r="B11" s="7" t="s">
        <v>39</v>
      </c>
    </row>
    <row r="12" spans="1:2" x14ac:dyDescent="0.25">
      <c r="A12" s="9" t="s">
        <v>30</v>
      </c>
      <c r="B12" s="7" t="s">
        <v>38</v>
      </c>
    </row>
    <row r="13" spans="1:2" x14ac:dyDescent="0.25">
      <c r="A13" s="9" t="s">
        <v>30</v>
      </c>
      <c r="B13" s="7" t="s">
        <v>45</v>
      </c>
    </row>
    <row r="14" spans="1:2" x14ac:dyDescent="0.25">
      <c r="B14" s="7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8"/>
  <sheetViews>
    <sheetView showGridLines="0" workbookViewId="0">
      <selection activeCell="B2" sqref="B2"/>
    </sheetView>
  </sheetViews>
  <sheetFormatPr defaultRowHeight="15" x14ac:dyDescent="0.25"/>
  <cols>
    <col min="2" max="2" width="77.140625" style="8" customWidth="1"/>
  </cols>
  <sheetData>
    <row r="2" spans="2:2" x14ac:dyDescent="0.25">
      <c r="B2" s="44" t="s">
        <v>100</v>
      </c>
    </row>
    <row r="3" spans="2:2" x14ac:dyDescent="0.25">
      <c r="B3" s="45" t="s">
        <v>101</v>
      </c>
    </row>
    <row r="4" spans="2:2" ht="25.5" x14ac:dyDescent="0.25">
      <c r="B4" s="45" t="s">
        <v>102</v>
      </c>
    </row>
    <row r="5" spans="2:2" ht="25.5" x14ac:dyDescent="0.25">
      <c r="B5" s="45" t="s">
        <v>103</v>
      </c>
    </row>
    <row r="6" spans="2:2" x14ac:dyDescent="0.25">
      <c r="B6" s="45" t="s">
        <v>104</v>
      </c>
    </row>
    <row r="7" spans="2:2" x14ac:dyDescent="0.25">
      <c r="B7"/>
    </row>
    <row r="8" spans="2:2" x14ac:dyDescent="0.25">
      <c r="B8" s="44" t="s">
        <v>105</v>
      </c>
    </row>
    <row r="9" spans="2:2" x14ac:dyDescent="0.25">
      <c r="B9" s="45" t="s">
        <v>106</v>
      </c>
    </row>
    <row r="10" spans="2:2" x14ac:dyDescent="0.25">
      <c r="B10" s="45" t="s">
        <v>107</v>
      </c>
    </row>
    <row r="11" spans="2:2" ht="25.5" x14ac:dyDescent="0.25">
      <c r="B11" s="45" t="s">
        <v>108</v>
      </c>
    </row>
    <row r="12" spans="2:2" x14ac:dyDescent="0.25">
      <c r="B12" s="46"/>
    </row>
    <row r="13" spans="2:2" x14ac:dyDescent="0.25">
      <c r="B13" s="44" t="s">
        <v>109</v>
      </c>
    </row>
    <row r="14" spans="2:2" x14ac:dyDescent="0.25">
      <c r="B14" s="44" t="s">
        <v>110</v>
      </c>
    </row>
    <row r="15" spans="2:2" ht="25.5" x14ac:dyDescent="0.25">
      <c r="B15" s="45" t="s">
        <v>111</v>
      </c>
    </row>
    <row r="16" spans="2:2" x14ac:dyDescent="0.25">
      <c r="B16" s="45" t="s">
        <v>112</v>
      </c>
    </row>
    <row r="17" spans="2:2" x14ac:dyDescent="0.25">
      <c r="B17" s="45" t="s">
        <v>113</v>
      </c>
    </row>
    <row r="18" spans="2:2" x14ac:dyDescent="0.25">
      <c r="B18" s="45" t="s">
        <v>114</v>
      </c>
    </row>
    <row r="19" spans="2:2" x14ac:dyDescent="0.25">
      <c r="B19" s="45" t="s">
        <v>115</v>
      </c>
    </row>
    <row r="20" spans="2:2" x14ac:dyDescent="0.25">
      <c r="B20" s="45" t="s">
        <v>116</v>
      </c>
    </row>
    <row r="21" spans="2:2" x14ac:dyDescent="0.25">
      <c r="B21" s="45" t="s">
        <v>117</v>
      </c>
    </row>
    <row r="22" spans="2:2" x14ac:dyDescent="0.25">
      <c r="B22" s="45" t="s">
        <v>118</v>
      </c>
    </row>
    <row r="23" spans="2:2" x14ac:dyDescent="0.25">
      <c r="B23" s="45" t="s">
        <v>119</v>
      </c>
    </row>
    <row r="24" spans="2:2" x14ac:dyDescent="0.25">
      <c r="B24" s="45" t="s">
        <v>120</v>
      </c>
    </row>
    <row r="25" spans="2:2" x14ac:dyDescent="0.25">
      <c r="B25" s="45" t="s">
        <v>121</v>
      </c>
    </row>
    <row r="26" spans="2:2" x14ac:dyDescent="0.25">
      <c r="B26" s="45" t="s">
        <v>122</v>
      </c>
    </row>
    <row r="27" spans="2:2" x14ac:dyDescent="0.25">
      <c r="B27" s="44" t="s">
        <v>123</v>
      </c>
    </row>
    <row r="28" spans="2:2" ht="25.5" x14ac:dyDescent="0.25">
      <c r="B28" s="45" t="s">
        <v>124</v>
      </c>
    </row>
    <row r="29" spans="2:2" ht="25.5" x14ac:dyDescent="0.25">
      <c r="B29" s="45" t="s">
        <v>125</v>
      </c>
    </row>
    <row r="30" spans="2:2" x14ac:dyDescent="0.25">
      <c r="B30" s="45" t="s">
        <v>126</v>
      </c>
    </row>
    <row r="31" spans="2:2" ht="25.5" x14ac:dyDescent="0.25">
      <c r="B31" s="45" t="s">
        <v>127</v>
      </c>
    </row>
    <row r="32" spans="2:2" x14ac:dyDescent="0.25">
      <c r="B32" s="45" t="s">
        <v>128</v>
      </c>
    </row>
    <row r="33" spans="2:2" x14ac:dyDescent="0.25">
      <c r="B33" s="45" t="s">
        <v>129</v>
      </c>
    </row>
    <row r="34" spans="2:2" x14ac:dyDescent="0.25">
      <c r="B34" s="44" t="s">
        <v>130</v>
      </c>
    </row>
    <row r="35" spans="2:2" ht="25.5" x14ac:dyDescent="0.25">
      <c r="B35" s="45" t="s">
        <v>131</v>
      </c>
    </row>
    <row r="36" spans="2:2" x14ac:dyDescent="0.25">
      <c r="B36" s="45" t="s">
        <v>132</v>
      </c>
    </row>
    <row r="37" spans="2:2" ht="25.5" x14ac:dyDescent="0.25">
      <c r="B37" s="45" t="s">
        <v>133</v>
      </c>
    </row>
    <row r="38" spans="2:2" x14ac:dyDescent="0.25">
      <c r="B38" s="45" t="s">
        <v>134</v>
      </c>
    </row>
    <row r="39" spans="2:2" x14ac:dyDescent="0.25">
      <c r="B39" s="44" t="s">
        <v>135</v>
      </c>
    </row>
    <row r="40" spans="2:2" ht="25.5" x14ac:dyDescent="0.25">
      <c r="B40" s="45" t="s">
        <v>136</v>
      </c>
    </row>
    <row r="41" spans="2:2" ht="25.5" x14ac:dyDescent="0.25">
      <c r="B41" s="45" t="s">
        <v>137</v>
      </c>
    </row>
    <row r="42" spans="2:2" x14ac:dyDescent="0.25">
      <c r="B42" s="46"/>
    </row>
    <row r="43" spans="2:2" ht="25.5" x14ac:dyDescent="0.25">
      <c r="B43" s="45" t="s">
        <v>138</v>
      </c>
    </row>
    <row r="44" spans="2:2" x14ac:dyDescent="0.25">
      <c r="B44" s="46"/>
    </row>
    <row r="45" spans="2:2" x14ac:dyDescent="0.25">
      <c r="B45" s="44" t="s">
        <v>139</v>
      </c>
    </row>
    <row r="46" spans="2:2" ht="38.25" x14ac:dyDescent="0.25">
      <c r="B46" s="45" t="s">
        <v>140</v>
      </c>
    </row>
    <row r="47" spans="2:2" x14ac:dyDescent="0.25">
      <c r="B47" s="45" t="s">
        <v>141</v>
      </c>
    </row>
    <row r="48" spans="2:2" x14ac:dyDescent="0.25">
      <c r="B48" s="45" t="s">
        <v>142</v>
      </c>
    </row>
    <row r="49" spans="2:2" x14ac:dyDescent="0.25">
      <c r="B49" s="45" t="s">
        <v>143</v>
      </c>
    </row>
    <row r="50" spans="2:2" x14ac:dyDescent="0.25">
      <c r="B50" s="45" t="s">
        <v>144</v>
      </c>
    </row>
    <row r="51" spans="2:2" ht="25.5" x14ac:dyDescent="0.25">
      <c r="B51" s="45" t="s">
        <v>145</v>
      </c>
    </row>
    <row r="52" spans="2:2" x14ac:dyDescent="0.25">
      <c r="B52" s="46"/>
    </row>
    <row r="53" spans="2:2" x14ac:dyDescent="0.25">
      <c r="B53" s="45" t="s">
        <v>146</v>
      </c>
    </row>
    <row r="54" spans="2:2" ht="25.5" x14ac:dyDescent="0.25">
      <c r="B54" s="45" t="s">
        <v>147</v>
      </c>
    </row>
    <row r="55" spans="2:2" x14ac:dyDescent="0.25">
      <c r="B55" s="46"/>
    </row>
    <row r="56" spans="2:2" x14ac:dyDescent="0.25">
      <c r="B56" s="43"/>
    </row>
    <row r="57" spans="2:2" x14ac:dyDescent="0.25">
      <c r="B57" s="43"/>
    </row>
    <row r="58" spans="2:2" x14ac:dyDescent="0.25">
      <c r="B58" s="7" t="s">
        <v>46</v>
      </c>
    </row>
    <row r="59" spans="2:2" x14ac:dyDescent="0.25">
      <c r="B59" s="7" t="s">
        <v>51</v>
      </c>
    </row>
    <row r="60" spans="2:2" x14ac:dyDescent="0.25">
      <c r="B60" s="7" t="s">
        <v>47</v>
      </c>
    </row>
    <row r="61" spans="2:2" x14ac:dyDescent="0.25">
      <c r="B61" s="7" t="s">
        <v>52</v>
      </c>
    </row>
    <row r="62" spans="2:2" x14ac:dyDescent="0.25">
      <c r="B62" s="7" t="s">
        <v>48</v>
      </c>
    </row>
    <row r="63" spans="2:2" x14ac:dyDescent="0.25">
      <c r="B63" s="7" t="s">
        <v>53</v>
      </c>
    </row>
    <row r="64" spans="2:2" x14ac:dyDescent="0.25">
      <c r="B64" s="7" t="s">
        <v>54</v>
      </c>
    </row>
    <row r="65" spans="2:2" x14ac:dyDescent="0.25">
      <c r="B65" s="7" t="s">
        <v>49</v>
      </c>
    </row>
    <row r="66" spans="2:2" x14ac:dyDescent="0.25">
      <c r="B66" s="7" t="s">
        <v>55</v>
      </c>
    </row>
    <row r="67" spans="2:2" x14ac:dyDescent="0.25">
      <c r="B67" s="7" t="s">
        <v>56</v>
      </c>
    </row>
    <row r="68" spans="2:2" x14ac:dyDescent="0.25">
      <c r="B68" s="7" t="s">
        <v>50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"/>
  <sheetViews>
    <sheetView showGridLines="0" workbookViewId="0">
      <selection activeCell="B2" sqref="B2"/>
    </sheetView>
  </sheetViews>
  <sheetFormatPr defaultRowHeight="15" x14ac:dyDescent="0.25"/>
  <cols>
    <col min="1" max="1" width="2.7109375" customWidth="1"/>
  </cols>
  <sheetData>
    <row r="2" spans="2:2" x14ac:dyDescent="0.25">
      <c r="B2" s="7" t="s">
        <v>99</v>
      </c>
    </row>
    <row r="3" spans="2:2" x14ac:dyDescent="0.25">
      <c r="B3" s="35" t="s">
        <v>76</v>
      </c>
    </row>
    <row r="4" spans="2:2" x14ac:dyDescent="0.25">
      <c r="B4" s="35" t="s">
        <v>77</v>
      </c>
    </row>
    <row r="5" spans="2:2" x14ac:dyDescent="0.25">
      <c r="B5" s="35" t="s">
        <v>78</v>
      </c>
    </row>
    <row r="6" spans="2:2" x14ac:dyDescent="0.25">
      <c r="B6" s="35" t="s">
        <v>79</v>
      </c>
    </row>
    <row r="7" spans="2:2" x14ac:dyDescent="0.25">
      <c r="B7" s="35" t="s">
        <v>80</v>
      </c>
    </row>
    <row r="8" spans="2:2" x14ac:dyDescent="0.25">
      <c r="B8" s="35" t="s">
        <v>81</v>
      </c>
    </row>
    <row r="9" spans="2:2" x14ac:dyDescent="0.25">
      <c r="B9" s="35" t="s">
        <v>82</v>
      </c>
    </row>
    <row r="10" spans="2:2" x14ac:dyDescent="0.25">
      <c r="B10" s="35" t="s">
        <v>83</v>
      </c>
    </row>
    <row r="11" spans="2:2" x14ac:dyDescent="0.25">
      <c r="B11" s="35" t="s">
        <v>84</v>
      </c>
    </row>
    <row r="12" spans="2:2" x14ac:dyDescent="0.25">
      <c r="B12" s="35" t="s">
        <v>85</v>
      </c>
    </row>
    <row r="13" spans="2:2" x14ac:dyDescent="0.25">
      <c r="B13" s="35" t="s">
        <v>148</v>
      </c>
    </row>
    <row r="14" spans="2:2" x14ac:dyDescent="0.25">
      <c r="B14" s="35" t="s">
        <v>86</v>
      </c>
    </row>
    <row r="15" spans="2:2" x14ac:dyDescent="0.25">
      <c r="B15" s="35" t="s">
        <v>87</v>
      </c>
    </row>
    <row r="16" spans="2:2" x14ac:dyDescent="0.25">
      <c r="B16" s="35" t="s">
        <v>88</v>
      </c>
    </row>
    <row r="17" spans="2:2" x14ac:dyDescent="0.25">
      <c r="B17" s="35" t="s">
        <v>89</v>
      </c>
    </row>
    <row r="18" spans="2:2" x14ac:dyDescent="0.25">
      <c r="B18" s="35" t="s">
        <v>90</v>
      </c>
    </row>
    <row r="19" spans="2:2" x14ac:dyDescent="0.25">
      <c r="B19" s="35" t="s">
        <v>91</v>
      </c>
    </row>
    <row r="20" spans="2:2" x14ac:dyDescent="0.25">
      <c r="B20" s="35" t="s">
        <v>92</v>
      </c>
    </row>
    <row r="21" spans="2:2" x14ac:dyDescent="0.25">
      <c r="B21" s="35" t="s">
        <v>93</v>
      </c>
    </row>
    <row r="22" spans="2:2" x14ac:dyDescent="0.25">
      <c r="B22" s="35" t="s">
        <v>94</v>
      </c>
    </row>
    <row r="23" spans="2:2" x14ac:dyDescent="0.25">
      <c r="B23" s="35" t="s">
        <v>95</v>
      </c>
    </row>
    <row r="24" spans="2:2" x14ac:dyDescent="0.25">
      <c r="B24" s="35" t="s">
        <v>96</v>
      </c>
    </row>
    <row r="25" spans="2:2" x14ac:dyDescent="0.25">
      <c r="B25" s="35" t="s">
        <v>97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showGridLines="0" workbookViewId="0">
      <selection activeCell="A16" sqref="A16"/>
    </sheetView>
  </sheetViews>
  <sheetFormatPr defaultRowHeight="15" x14ac:dyDescent="0.25"/>
  <sheetData>
    <row r="2" spans="1:2" x14ac:dyDescent="0.25">
      <c r="A2" s="14" t="s">
        <v>75</v>
      </c>
    </row>
    <row r="3" spans="1:2" x14ac:dyDescent="0.25">
      <c r="A3" s="12" t="s">
        <v>40</v>
      </c>
      <c r="B3" s="8"/>
    </row>
    <row r="4" spans="1:2" x14ac:dyDescent="0.25">
      <c r="A4" s="12" t="s">
        <v>41</v>
      </c>
      <c r="B4" s="8" t="s">
        <v>42</v>
      </c>
    </row>
    <row r="5" spans="1:2" x14ac:dyDescent="0.25">
      <c r="A5" s="12" t="s">
        <v>43</v>
      </c>
      <c r="B5" s="8" t="s">
        <v>44</v>
      </c>
    </row>
    <row r="6" spans="1:2" x14ac:dyDescent="0.25">
      <c r="A6" s="12"/>
      <c r="B6" s="8"/>
    </row>
    <row r="8" spans="1:2" x14ac:dyDescent="0.25">
      <c r="A8" s="12" t="s">
        <v>66</v>
      </c>
    </row>
    <row r="9" spans="1:2" x14ac:dyDescent="0.25">
      <c r="A9" s="8" t="s">
        <v>57</v>
      </c>
    </row>
    <row r="12" spans="1:2" x14ac:dyDescent="0.25">
      <c r="A12" s="14" t="s">
        <v>67</v>
      </c>
    </row>
    <row r="13" spans="1:2" x14ac:dyDescent="0.25">
      <c r="A13" s="8" t="s">
        <v>65</v>
      </c>
    </row>
    <row r="16" spans="1:2" x14ac:dyDescent="0.25">
      <c r="A16" s="14"/>
    </row>
    <row r="17" spans="1:1" x14ac:dyDescent="0.25">
      <c r="A1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Fiyatlandırma</vt:lpstr>
      <vt:lpstr>Ticari Koşullar</vt:lpstr>
      <vt:lpstr>Güvenlik Müdürü</vt:lpstr>
      <vt:lpstr>Konteyner Detayları</vt:lpstr>
      <vt:lpstr>Diğer Teknik Detaylar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2017-01-23T09:43:09Z</dcterms:created>
  <dcterms:modified xsi:type="dcterms:W3CDTF">2017-01-24T08:46:22Z</dcterms:modified>
</cp:coreProperties>
</file>